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1795" windowHeight="1081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2020'!$A$15:$AX$74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2020'!$A$9:$Y$43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" i="1" l="1"/>
  <c r="Q62" i="1" s="1"/>
  <c r="P61" i="1" l="1"/>
  <c r="P42" i="1" l="1"/>
  <c r="P60" i="1" l="1"/>
  <c r="R58" i="1" l="1"/>
  <c r="R31" i="1"/>
  <c r="Q31" i="1"/>
  <c r="P56" i="1" l="1"/>
  <c r="P53" i="1" l="1"/>
  <c r="P51" i="1" l="1"/>
  <c r="P50" i="1" l="1"/>
  <c r="P48" i="1" l="1"/>
  <c r="Q48" i="1" s="1"/>
  <c r="P25" i="1" l="1"/>
  <c r="Q25" i="1" s="1"/>
  <c r="R25" i="1" l="1"/>
  <c r="S46" i="1"/>
  <c r="R46" i="1"/>
  <c r="Q46" i="1"/>
  <c r="S45" i="1"/>
  <c r="R45" i="1"/>
  <c r="R43" i="1"/>
  <c r="Q43" i="1"/>
  <c r="Q45" i="1" l="1"/>
  <c r="P72" i="1"/>
  <c r="P71" i="1"/>
  <c r="P70" i="1"/>
  <c r="P69" i="1"/>
  <c r="Q69" i="1" s="1"/>
  <c r="R69" i="1" s="1"/>
  <c r="P67" i="1"/>
  <c r="P66" i="1"/>
  <c r="Q66" i="1" s="1"/>
  <c r="R66" i="1" s="1"/>
  <c r="P65" i="1"/>
  <c r="Q65" i="1" s="1"/>
  <c r="R65" i="1" s="1"/>
  <c r="P64" i="1"/>
  <c r="Q64" i="1" l="1"/>
  <c r="R64" i="1" s="1"/>
  <c r="Q71" i="1"/>
  <c r="R71" i="1" s="1"/>
  <c r="Q70" i="1"/>
  <c r="R70" i="1" s="1"/>
  <c r="O30" i="1" l="1"/>
  <c r="O45" i="1" l="1"/>
  <c r="R41" i="1"/>
  <c r="R40" i="1"/>
  <c r="R39" i="1"/>
  <c r="Q38" i="1"/>
  <c r="Q37" i="1"/>
  <c r="Q36" i="1"/>
  <c r="Q35" i="1"/>
  <c r="Q34" i="1"/>
  <c r="Q33" i="1"/>
  <c r="O41" i="1"/>
  <c r="O40" i="1"/>
  <c r="O39" i="1"/>
  <c r="O38" i="1"/>
  <c r="O37" i="1"/>
  <c r="O36" i="1"/>
  <c r="O35" i="1"/>
  <c r="O34" i="1"/>
  <c r="O33" i="1"/>
  <c r="O47" i="1"/>
  <c r="O44" i="1"/>
  <c r="O43" i="1"/>
  <c r="O24" i="1"/>
  <c r="S47" i="1" l="1"/>
  <c r="R47" i="1"/>
  <c r="Q47" i="1"/>
  <c r="O46" i="1"/>
  <c r="R44" i="1"/>
  <c r="Q44" i="1"/>
  <c r="Q30" i="1" l="1"/>
  <c r="R30" i="1" s="1"/>
  <c r="Q29" i="1"/>
  <c r="R29" i="1" s="1"/>
  <c r="Q24" i="1"/>
  <c r="R24" i="1" s="1"/>
  <c r="Q18" i="1"/>
  <c r="R18" i="1" s="1"/>
  <c r="P16" i="1" l="1"/>
  <c r="Q16" i="1" l="1"/>
  <c r="R16" i="1" l="1"/>
  <c r="P26" i="1"/>
  <c r="P27" i="1"/>
  <c r="Q27" i="1" s="1"/>
  <c r="R27" i="1" s="1"/>
  <c r="P28" i="1"/>
  <c r="Q28" i="1" s="1"/>
  <c r="P32" i="1"/>
  <c r="P23" i="1"/>
  <c r="P22" i="1"/>
  <c r="P21" i="1"/>
  <c r="Q21" i="1" s="1"/>
  <c r="R21" i="1" s="1"/>
  <c r="P20" i="1"/>
  <c r="P19" i="1"/>
  <c r="P17" i="1"/>
  <c r="O29" i="1"/>
  <c r="Q23" i="1" l="1"/>
  <c r="R23" i="1" s="1"/>
  <c r="Q19" i="1"/>
  <c r="R19" i="1" s="1"/>
  <c r="Q32" i="1"/>
  <c r="Q17" i="1"/>
  <c r="Q26" i="1"/>
  <c r="R26" i="1" s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<sst xmlns="http://schemas.openxmlformats.org/spreadsheetml/2006/main" count="2083" uniqueCount="271">
  <si>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</si>
  <si>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</si>
  <si>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</si>
  <si>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</si>
  <si>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</si>
  <si>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</si>
  <si>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</si>
  <si>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</si>
  <si>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</si>
  <si>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</si>
  <si>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</si>
  <si>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</si>
  <si>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</si>
  <si>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</si>
  <si>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</si>
  <si>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</si>
  <si>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</si>
  <si>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</si>
  <si>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</si>
  <si>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</si>
  <si>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</si>
  <si>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</si>
  <si>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</si>
  <si>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</si>
  <si>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</si>
  <si>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</si>
  <si>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</si>
  <si>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</si>
  <si>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</si>
  <si>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</si>
  <si>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</si>
  <si>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</si>
  <si>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</si>
  <si>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</si>
  <si>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</si>
  <si>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</si>
  <si>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</si>
  <si>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</si>
  <si>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</si>
  <si>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</si>
  <si>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</si>
  <si>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</si>
  <si>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</si>
  <si>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</si>
  <si>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</si>
  <si>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</si>
  <si>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</si>
  <si>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</si>
  <si>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</si>
  <si>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</si>
  <si>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</si>
  <si>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</si>
  <si>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</si>
  <si>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</si>
  <si>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</si>
  <si>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</si>
  <si>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</si>
  <si>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</si>
  <si>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</si>
  <si>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</si>
  <si>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</si>
  <si>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</si>
  <si>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</si>
  <si>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</si>
  <si>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</si>
  <si>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</si>
  <si>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</si>
  <si>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</si>
  <si>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</si>
  <si>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</si>
  <si>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</si>
  <si>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</si>
  <si>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</si>
  <si>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</si>
  <si>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</si>
  <si>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</si>
  <si>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</si>
  <si>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</si>
  <si>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</si>
  <si>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</si>
  <si>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</si>
  <si>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</si>
  <si>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</si>
  <si>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</si>
  <si>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</si>
  <si>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</si>
  <si>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</si>
  <si>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</si>
  <si>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</si>
  <si>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</si>
  <si>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</si>
  <si>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</si>
  <si>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</si>
  <si>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</si>
  <si>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</si>
  <si>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</si>
  <si>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</si>
  <si>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</si>
  <si>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</si>
  <si>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</si>
  <si>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</si>
  <si>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</si>
  <si>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</si>
  <si>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</si>
  <si>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</si>
  <si>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</si>
  <si>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</si>
  <si>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</si>
  <si>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</si>
  <si>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</si>
  <si>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</si>
  <si>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</si>
  <si>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</si>
  <si>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</si>
  <si>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</si>
  <si>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</si>
  <si>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</si>
  <si>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</si>
  <si>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</si>
  <si>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</si>
  <si>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</si>
  <si>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</si>
  <si>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</si>
  <si>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</si>
  <si>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</si>
  <si>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</si>
  <si>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</si>
  <si>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</si>
  <si>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30.06.2021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</si>
  <si>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</si>
  <si>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</si>
  <si>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</si>
  <si>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</si>
  <si>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</si>
  <si>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</si>
  <si>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</si>
  <si>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</si>
  <si>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</si>
  <si>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</si>
  <si>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</si>
  <si>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</si>
  <si>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</si>
  <si>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</si>
  <si>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</si>
  <si>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</si>
  <si>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</si>
  <si>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</si>
  <si>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</si>
  <si>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</si>
  <si>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</si>
  <si>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</si>
  <si>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</si>
  <si>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</si>
  <si>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</si>
  <si>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</si>
  <si>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</si>
  <si>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42.22</t>
  </si>
  <si>
    <t xml:space="preserve">Нефтеюганск </t>
  </si>
  <si>
    <t xml:space="preserve">г.Нефтеюганск </t>
  </si>
  <si>
    <t>г. Тюмень</t>
  </si>
  <si>
    <t>2020, 2021, 2022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</si>
  <si>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</si>
  <si>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</si>
  <si>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</si>
  <si>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</si>
  <si>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</si>
  <si>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</si>
  <si>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</si>
  <si>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</si>
  <si>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</si>
  <si>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</si>
  <si>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</si>
  <si>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</si>
  <si>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</si>
  <si>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</si>
  <si>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</si>
  <si>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</si>
  <si>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</si>
  <si>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</si>
  <si>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</si>
  <si>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</si>
  <si>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</si>
  <si>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</si>
  <si>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</si>
  <si>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</si>
  <si>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</si>
  <si>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</si>
  <si>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</si>
  <si>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</si>
  <si>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</si>
  <si>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</si>
  <si>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</si>
  <si>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</si>
  <si>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</si>
  <si>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</si>
  <si>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</si>
  <si>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</si>
  <si>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</si>
  <si>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>Выполнение СМР включая поставку МТРиО по объекту: Реконструкция ПС 110/35/10 кВ Тобольская</t>
  </si>
  <si>
    <t>Выполнение СМР включая поставку МТРиО по объекту: ПС 110/10 кВ Майского ГПК с ВЛ 110 кВ</t>
  </si>
  <si>
    <t>Выполнение СМР включая поставку МТРиО по объекту: Реконструкция ПС 110/35/6 кВ Промысловая
(реконструкция ОРУ-110, ОРУ-35, КРУН-6, ТСО,
установка ОПУ)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</si>
  <si>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</si>
  <si>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</si>
  <si>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Тобольская </t>
  </si>
  <si>
    <t>Выполнение СМР включая поставку МТРиО по объекту:ПС 110/10 кВ Майского ГПК с ВЛ 110 кВ</t>
  </si>
  <si>
    <t xml:space="preserve">Выполнение СМР включая поставку МТРиО по объекту:Реконструкция  ПС 110/35/6 кВ Промысловая (реконструкция ОРУ-110, ОРУ-35, КРУН-6, ТСО, установка ОПУ) 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</si>
  <si>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</si>
  <si>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</si>
  <si>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</si>
  <si>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</si>
  <si>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</si>
  <si>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</si>
  <si>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</si>
  <si>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</si>
  <si>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</si>
  <si>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</si>
  <si>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</si>
  <si>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</si>
  <si>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</si>
  <si>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</si>
  <si>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</si>
  <si>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</si>
  <si>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</si>
  <si>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</si>
  <si>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</si>
  <si>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</si>
  <si>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</si>
  <si>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</si>
  <si>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</si>
  <si>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</si>
  <si>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</si>
  <si>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</si>
  <si>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</si>
  <si>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</si>
  <si>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</si>
  <si>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</si>
  <si>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</si>
  <si>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</si>
  <si>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</si>
  <si>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</si>
  <si>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</si>
  <si>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</si>
  <si>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</si>
  <si>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</si>
  <si>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</si>
  <si>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</si>
  <si>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</si>
  <si>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</si>
  <si>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</si>
  <si>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</si>
  <si>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</si>
  <si>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</si>
  <si>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</si>
  <si>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</si>
  <si>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</si>
  <si>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</si>
  <si>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</si>
  <si>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</si>
  <si>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31.06.2020</t>
  </si>
  <si>
    <t>31.08.2020</t>
  </si>
  <si>
    <t>30.07.2020</t>
  </si>
  <si>
    <t>30.09.2020</t>
  </si>
  <si>
    <t>30.09.2021</t>
  </si>
  <si>
    <t>Проведение надзора за строительством при реализации приоритетных объектов инвестиционной программы филиала ОАО «МРСК Урала» - «Челябэнерго» в 2020 – 2021 гг.</t>
  </si>
  <si>
    <t xml:space="preserve">71.12.20 </t>
  </si>
  <si>
    <t xml:space="preserve">г.Челябинск </t>
  </si>
  <si>
    <t xml:space="preserve">Дополнительное соглашение к договору подряда от 02.12.2019 
№Р-2019-0109-СМР о формировании сводной таблицы стоимости работ по договору и увеличении цены договора 
</t>
  </si>
  <si>
    <t>43.29</t>
  </si>
  <si>
    <t>43.29.1</t>
  </si>
  <si>
    <t>ООО "М-Сетьстрой"</t>
  </si>
  <si>
    <t>Тюменская область, Ямало-Ненецкий автономный округ, Пуровский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</si>
</sst>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"/>
      <family val="1"/>
    </font>
    <font>
      <sz val="11"/>
      <color theme="1"/>
      <name val="Times"/>
      <family val="1"/>
    </font>
    <font>
      <sz val="10"/>
      <color theme="1"/>
      <name val="Times"/>
      <family val="1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2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170" fontId="6" fillId="77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" fontId="28" fillId="2" borderId="7" xfId="2" applyNumberFormat="1" applyFont="1" applyFill="1" applyBorder="1" applyAlignment="1" applyProtection="1">
      <alignment horizontal="center" vertical="center" wrapText="1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0" fillId="0" borderId="7" xfId="5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49" fontId="92" fillId="0" borderId="7" xfId="2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94" fillId="0" borderId="7" xfId="0" applyNumberFormat="1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 wrapText="1"/>
    </xf>
  </cellXfs>
  <cellStyles count="60320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3" xfId="29781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87"/>
  <sheetViews>
    <sheetView tabSelected="1" zoomScaleNormal="100" zoomScalePageLayoutView="30" workbookViewId="0">
      <pane xSplit="13" ySplit="15" topLeftCell="N61" activePane="bottomRight" state="frozen"/>
      <selection pane="topRight" activeCell="N1" sqref="N1"/>
      <selection pane="bottomLeft" activeCell="A16" sqref="A16"/>
      <selection pane="bottomRight" activeCell="AN62" sqref="AN62"/>
    </sheetView>
  </sheetViews>
  <sheetFormatPr defaultColWidth="9.140625" defaultRowHeight="12.75" outlineLevelRow="1"/>
  <cols>
    <col min="1" max="1" width="7.140625" style="1" customWidth="1"/>
    <col min="2" max="2" width="8.28515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6.85546875" style="1" customWidth="1"/>
    <col min="8" max="8" width="8.7109375" style="30" customWidth="1"/>
    <col min="9" max="9" width="10.42578125" style="30" customWidth="1"/>
    <col min="10" max="10" width="9.85546875" style="1" customWidth="1"/>
    <col min="11" max="11" width="7" style="1" customWidth="1"/>
    <col min="12" max="12" width="8.140625" style="1" customWidth="1"/>
    <col min="13" max="13" width="6.7109375" style="1" customWidth="1"/>
    <col min="14" max="14" width="11.57031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7.5703125" style="1" customWidth="1"/>
    <col min="20" max="20" width="7.5703125" style="1" customWidth="1"/>
    <col min="21" max="21" width="6.140625" style="1" customWidth="1"/>
    <col min="22" max="22" width="9" style="1" customWidth="1"/>
    <col min="23" max="23" width="17.5703125" style="1" customWidth="1"/>
    <col min="24" max="24" width="13.28515625" style="64" customWidth="1"/>
    <col min="25" max="25" width="15.57031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3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3"/>
      <c r="M1" s="34"/>
      <c r="N1" s="32"/>
      <c r="O1" s="35"/>
      <c r="P1" s="35"/>
      <c r="Q1" s="35"/>
      <c r="R1" s="35"/>
      <c r="S1" s="35"/>
    </row>
    <row r="2" spans="1:50">
      <c r="A2" s="157"/>
      <c r="B2" s="158"/>
      <c r="C2" s="158"/>
      <c r="D2" s="158"/>
      <c r="E2" s="36"/>
      <c r="F2" s="37"/>
      <c r="G2" s="36"/>
      <c r="H2" s="36"/>
      <c r="I2" s="36"/>
      <c r="J2" s="38"/>
      <c r="K2" s="36"/>
      <c r="L2" s="33"/>
      <c r="M2" s="34"/>
      <c r="N2" s="36"/>
      <c r="O2" s="37"/>
      <c r="P2" s="37"/>
      <c r="Q2" s="37"/>
      <c r="R2" s="37"/>
      <c r="S2" s="37"/>
    </row>
    <row r="3" spans="1:50">
      <c r="A3" s="159" t="s">
        <v>166</v>
      </c>
      <c r="B3" s="160"/>
      <c r="C3" s="160"/>
      <c r="D3" s="160"/>
      <c r="E3" s="159" t="s">
        <v>53</v>
      </c>
      <c r="F3" s="159"/>
      <c r="G3" s="36"/>
      <c r="H3" s="36"/>
      <c r="I3" s="36"/>
      <c r="J3" s="36"/>
      <c r="L3" s="36"/>
      <c r="M3" s="36"/>
      <c r="N3" s="36"/>
      <c r="O3" s="37"/>
      <c r="P3" s="37"/>
      <c r="Q3" s="37"/>
      <c r="R3" s="37"/>
      <c r="S3" s="37"/>
    </row>
    <row r="4" spans="1:50" ht="12.75" customHeight="1">
      <c r="A4" s="159" t="s">
        <v>167</v>
      </c>
      <c r="B4" s="160"/>
      <c r="C4" s="160"/>
      <c r="D4" s="160"/>
      <c r="E4" s="161" t="s">
        <v>168</v>
      </c>
      <c r="F4" s="161"/>
      <c r="G4" s="52"/>
      <c r="H4" s="36"/>
      <c r="I4" s="36"/>
      <c r="J4" s="36"/>
      <c r="K4" s="36"/>
      <c r="L4" s="36"/>
      <c r="M4" s="36"/>
      <c r="N4" s="36"/>
      <c r="O4" s="37"/>
      <c r="P4" s="37"/>
      <c r="Q4" s="37"/>
      <c r="R4" s="37"/>
      <c r="S4" s="37"/>
    </row>
    <row r="5" spans="1:50">
      <c r="A5" s="159" t="s">
        <v>169</v>
      </c>
      <c r="B5" s="160"/>
      <c r="C5" s="160"/>
      <c r="D5" s="160"/>
      <c r="E5" s="162" t="s">
        <v>170</v>
      </c>
      <c r="F5" s="162"/>
      <c r="G5" s="52"/>
      <c r="H5" s="36"/>
      <c r="I5" s="36"/>
      <c r="J5" s="36"/>
      <c r="K5" s="52"/>
      <c r="L5" s="36"/>
      <c r="M5" s="36"/>
      <c r="N5" s="36"/>
      <c r="O5" s="37"/>
      <c r="P5" s="37"/>
      <c r="Q5" s="37"/>
      <c r="R5" s="37"/>
      <c r="S5" s="37"/>
    </row>
    <row r="6" spans="1:50" ht="15">
      <c r="A6" s="159" t="s">
        <v>171</v>
      </c>
      <c r="B6" s="160"/>
      <c r="C6" s="160"/>
      <c r="D6" s="160"/>
      <c r="E6" s="163" t="s">
        <v>172</v>
      </c>
      <c r="F6" s="162"/>
      <c r="G6" s="39"/>
      <c r="H6" s="36"/>
      <c r="I6" s="36"/>
      <c r="J6" s="36"/>
      <c r="K6" s="52"/>
      <c r="L6" s="36"/>
      <c r="M6" s="36"/>
      <c r="N6" s="36"/>
      <c r="O6" s="37"/>
      <c r="P6" s="37"/>
      <c r="Q6" s="37"/>
      <c r="R6" s="37"/>
      <c r="S6" s="37"/>
    </row>
    <row r="7" spans="1:50">
      <c r="A7" s="159" t="s">
        <v>32</v>
      </c>
      <c r="B7" s="160"/>
      <c r="C7" s="160"/>
      <c r="D7" s="160"/>
      <c r="E7" s="162">
        <v>7701025510</v>
      </c>
      <c r="F7" s="162"/>
      <c r="G7" s="36"/>
      <c r="H7" s="36"/>
      <c r="I7" s="36"/>
      <c r="J7" s="36"/>
      <c r="K7" s="39"/>
      <c r="L7" s="36"/>
      <c r="M7" s="36"/>
      <c r="N7" s="36"/>
      <c r="O7" s="37"/>
      <c r="P7" s="37"/>
      <c r="Q7" s="37"/>
      <c r="R7" s="37"/>
      <c r="S7" s="37"/>
    </row>
    <row r="8" spans="1:50">
      <c r="A8" s="159" t="s">
        <v>33</v>
      </c>
      <c r="B8" s="160"/>
      <c r="C8" s="160"/>
      <c r="D8" s="160"/>
      <c r="E8" s="162">
        <v>770101001</v>
      </c>
      <c r="F8" s="162"/>
      <c r="G8" s="52"/>
      <c r="H8" s="36"/>
      <c r="I8" s="36"/>
      <c r="J8" s="36"/>
      <c r="K8" s="39"/>
      <c r="L8" s="36"/>
      <c r="M8" s="36"/>
      <c r="N8" s="36"/>
      <c r="O8" s="37"/>
      <c r="P8" s="37"/>
      <c r="Q8" s="37"/>
      <c r="R8" s="37"/>
      <c r="S8" s="37"/>
    </row>
    <row r="9" spans="1:50" s="2" customFormat="1">
      <c r="A9" s="159" t="s">
        <v>173</v>
      </c>
      <c r="B9" s="160"/>
      <c r="C9" s="160"/>
      <c r="D9" s="160"/>
      <c r="E9" s="164">
        <v>45000000000</v>
      </c>
      <c r="F9" s="162"/>
      <c r="G9" s="52"/>
      <c r="H9" s="36"/>
      <c r="I9" s="36"/>
      <c r="J9" s="36"/>
      <c r="K9" s="40"/>
      <c r="L9" s="36"/>
      <c r="M9" s="36"/>
      <c r="N9" s="36"/>
      <c r="O9" s="37"/>
      <c r="P9" s="37"/>
      <c r="Q9" s="37"/>
      <c r="R9" s="37"/>
      <c r="S9" s="37"/>
      <c r="T9" s="11"/>
      <c r="U9" s="11"/>
      <c r="V9" s="11"/>
      <c r="W9" s="12"/>
      <c r="X9" s="64"/>
    </row>
    <row r="10" spans="1:50" s="2" customFormat="1" ht="15.75" customHeight="1">
      <c r="A10" s="41"/>
      <c r="B10" s="53"/>
      <c r="C10" s="41"/>
      <c r="D10" s="41"/>
      <c r="E10" s="41"/>
      <c r="F10" s="41"/>
      <c r="G10" s="39"/>
      <c r="H10" s="36"/>
      <c r="I10" s="36"/>
      <c r="J10" s="36"/>
      <c r="K10" s="41"/>
      <c r="L10" s="41"/>
      <c r="M10" s="41"/>
      <c r="N10" s="41"/>
      <c r="O10" s="41"/>
      <c r="P10" s="41"/>
      <c r="Q10" s="41"/>
      <c r="R10" s="41"/>
      <c r="S10" s="41"/>
      <c r="T10" s="11"/>
      <c r="U10" s="11"/>
      <c r="V10" s="11"/>
      <c r="X10" s="64"/>
    </row>
    <row r="11" spans="1:50" s="2" customFormat="1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X11" s="64"/>
    </row>
    <row r="12" spans="1:50" s="29" customFormat="1" ht="48" customHeight="1">
      <c r="A12" s="125" t="s">
        <v>1</v>
      </c>
      <c r="B12" s="125" t="s">
        <v>2</v>
      </c>
      <c r="C12" s="128" t="s">
        <v>3</v>
      </c>
      <c r="D12" s="129"/>
      <c r="E12" s="125" t="s">
        <v>4</v>
      </c>
      <c r="F12" s="125" t="s">
        <v>5</v>
      </c>
      <c r="G12" s="125" t="s">
        <v>6</v>
      </c>
      <c r="H12" s="125" t="s">
        <v>7</v>
      </c>
      <c r="I12" s="125" t="s">
        <v>8</v>
      </c>
      <c r="J12" s="125" t="s">
        <v>9</v>
      </c>
      <c r="K12" s="125" t="s">
        <v>10</v>
      </c>
      <c r="L12" s="125" t="s">
        <v>11</v>
      </c>
      <c r="M12" s="125" t="s">
        <v>12</v>
      </c>
      <c r="N12" s="125" t="s">
        <v>13</v>
      </c>
      <c r="O12" s="134" t="s">
        <v>14</v>
      </c>
      <c r="P12" s="134" t="s">
        <v>15</v>
      </c>
      <c r="Q12" s="137" t="s">
        <v>16</v>
      </c>
      <c r="R12" s="138"/>
      <c r="S12" s="138"/>
      <c r="T12" s="139"/>
      <c r="U12" s="125" t="s">
        <v>17</v>
      </c>
      <c r="V12" s="125" t="s">
        <v>18</v>
      </c>
      <c r="W12" s="125" t="s">
        <v>19</v>
      </c>
      <c r="X12" s="132" t="s">
        <v>20</v>
      </c>
      <c r="Y12" s="133" t="s">
        <v>21</v>
      </c>
      <c r="Z12" s="128" t="s">
        <v>22</v>
      </c>
      <c r="AA12" s="149"/>
      <c r="AB12" s="149"/>
      <c r="AC12" s="129"/>
      <c r="AD12" s="128" t="s">
        <v>23</v>
      </c>
      <c r="AE12" s="149"/>
      <c r="AF12" s="149"/>
      <c r="AG12" s="149"/>
      <c r="AH12" s="149"/>
      <c r="AI12" s="149"/>
      <c r="AJ12" s="149"/>
      <c r="AK12" s="149"/>
      <c r="AL12" s="149"/>
      <c r="AM12" s="129"/>
      <c r="AN12" s="125" t="s">
        <v>24</v>
      </c>
      <c r="AO12" s="125" t="s">
        <v>25</v>
      </c>
      <c r="AP12" s="150" t="s">
        <v>26</v>
      </c>
      <c r="AQ12" s="151"/>
      <c r="AR12" s="151"/>
      <c r="AS12" s="151"/>
      <c r="AT12" s="151"/>
      <c r="AU12" s="151"/>
      <c r="AV12" s="151"/>
      <c r="AW12" s="152"/>
      <c r="AX12" s="146" t="s">
        <v>27</v>
      </c>
    </row>
    <row r="13" spans="1:50" s="29" customFormat="1" ht="28.5" customHeight="1">
      <c r="A13" s="126"/>
      <c r="B13" s="126"/>
      <c r="C13" s="130" t="s">
        <v>28</v>
      </c>
      <c r="D13" s="130" t="s">
        <v>29</v>
      </c>
      <c r="E13" s="126"/>
      <c r="F13" s="126"/>
      <c r="G13" s="126"/>
      <c r="H13" s="143"/>
      <c r="I13" s="143"/>
      <c r="J13" s="126"/>
      <c r="K13" s="126"/>
      <c r="L13" s="126"/>
      <c r="M13" s="126"/>
      <c r="N13" s="126"/>
      <c r="O13" s="135"/>
      <c r="P13" s="135"/>
      <c r="Q13" s="140"/>
      <c r="R13" s="141"/>
      <c r="S13" s="141"/>
      <c r="T13" s="142"/>
      <c r="U13" s="126"/>
      <c r="V13" s="126"/>
      <c r="W13" s="126"/>
      <c r="X13" s="132"/>
      <c r="Y13" s="133"/>
      <c r="Z13" s="130" t="s">
        <v>30</v>
      </c>
      <c r="AA13" s="130" t="s">
        <v>31</v>
      </c>
      <c r="AB13" s="125" t="s">
        <v>32</v>
      </c>
      <c r="AC13" s="125" t="s">
        <v>33</v>
      </c>
      <c r="AD13" s="125" t="s">
        <v>34</v>
      </c>
      <c r="AE13" s="130" t="s">
        <v>35</v>
      </c>
      <c r="AF13" s="128" t="s">
        <v>36</v>
      </c>
      <c r="AG13" s="129"/>
      <c r="AH13" s="130" t="s">
        <v>37</v>
      </c>
      <c r="AI13" s="128" t="s">
        <v>38</v>
      </c>
      <c r="AJ13" s="129"/>
      <c r="AK13" s="134" t="s">
        <v>39</v>
      </c>
      <c r="AL13" s="130" t="s">
        <v>40</v>
      </c>
      <c r="AM13" s="153" t="s">
        <v>41</v>
      </c>
      <c r="AN13" s="126"/>
      <c r="AO13" s="126"/>
      <c r="AP13" s="144" t="s">
        <v>42</v>
      </c>
      <c r="AQ13" s="144" t="s">
        <v>43</v>
      </c>
      <c r="AR13" s="144" t="s">
        <v>44</v>
      </c>
      <c r="AS13" s="144" t="s">
        <v>45</v>
      </c>
      <c r="AT13" s="144" t="s">
        <v>46</v>
      </c>
      <c r="AU13" s="155" t="s">
        <v>47</v>
      </c>
      <c r="AV13" s="155" t="s">
        <v>48</v>
      </c>
      <c r="AW13" s="144" t="s">
        <v>49</v>
      </c>
      <c r="AX13" s="147"/>
    </row>
    <row r="14" spans="1:50" s="2" customFormat="1" ht="49.5" customHeight="1">
      <c r="A14" s="127"/>
      <c r="B14" s="127"/>
      <c r="C14" s="131"/>
      <c r="D14" s="131"/>
      <c r="E14" s="127"/>
      <c r="F14" s="127"/>
      <c r="G14" s="127"/>
      <c r="H14" s="131"/>
      <c r="I14" s="131"/>
      <c r="J14" s="127"/>
      <c r="K14" s="127"/>
      <c r="L14" s="127"/>
      <c r="M14" s="127"/>
      <c r="N14" s="127"/>
      <c r="O14" s="136"/>
      <c r="P14" s="136"/>
      <c r="Q14" s="3">
        <v>2020</v>
      </c>
      <c r="R14" s="3">
        <v>2021</v>
      </c>
      <c r="S14" s="3">
        <v>2022</v>
      </c>
      <c r="T14" s="3">
        <v>2023</v>
      </c>
      <c r="U14" s="127"/>
      <c r="V14" s="127"/>
      <c r="W14" s="127"/>
      <c r="X14" s="132"/>
      <c r="Y14" s="133"/>
      <c r="Z14" s="131"/>
      <c r="AA14" s="131"/>
      <c r="AB14" s="127"/>
      <c r="AC14" s="127"/>
      <c r="AD14" s="127"/>
      <c r="AE14" s="131"/>
      <c r="AF14" s="10" t="s">
        <v>50</v>
      </c>
      <c r="AG14" s="10" t="s">
        <v>51</v>
      </c>
      <c r="AH14" s="131"/>
      <c r="AI14" s="10" t="s">
        <v>52</v>
      </c>
      <c r="AJ14" s="10" t="s">
        <v>51</v>
      </c>
      <c r="AK14" s="136"/>
      <c r="AL14" s="131"/>
      <c r="AM14" s="154"/>
      <c r="AN14" s="127"/>
      <c r="AO14" s="127"/>
      <c r="AP14" s="145"/>
      <c r="AQ14" s="145"/>
      <c r="AR14" s="145"/>
      <c r="AS14" s="145"/>
      <c r="AT14" s="145"/>
      <c r="AU14" s="156"/>
      <c r="AV14" s="156"/>
      <c r="AW14" s="145"/>
      <c r="AX14" s="148"/>
    </row>
    <row r="15" spans="1:50" s="2" customFormat="1" ht="31.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70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124" customFormat="1" ht="78.75" customHeight="1" outlineLevel="1">
      <c r="A16" s="19">
        <v>4</v>
      </c>
      <c r="B16" s="56">
        <v>45</v>
      </c>
      <c r="C16" s="25" t="s">
        <v>53</v>
      </c>
      <c r="D16" s="57" t="s">
        <v>54</v>
      </c>
      <c r="E16" s="19" t="s">
        <v>55</v>
      </c>
      <c r="F16" s="25">
        <v>1</v>
      </c>
      <c r="G16" s="108" t="s">
        <v>236</v>
      </c>
      <c r="H16" s="106" t="s">
        <v>57</v>
      </c>
      <c r="I16" s="106" t="s">
        <v>57</v>
      </c>
      <c r="J16" s="19">
        <v>2</v>
      </c>
      <c r="K16" s="25" t="s">
        <v>123</v>
      </c>
      <c r="L16" s="25" t="s">
        <v>58</v>
      </c>
      <c r="M16" s="25" t="s">
        <v>92</v>
      </c>
      <c r="N16" s="25" t="s">
        <v>59</v>
      </c>
      <c r="O16" s="58">
        <v>606</v>
      </c>
      <c r="P16" s="58">
        <f>O16*1.2</f>
        <v>727.19999999999993</v>
      </c>
      <c r="Q16" s="26">
        <f>P16*(12-3)/12</f>
        <v>545.4</v>
      </c>
      <c r="R16" s="26">
        <f>P16-Q16</f>
        <v>181.79999999999995</v>
      </c>
      <c r="S16" s="26" t="s">
        <v>123</v>
      </c>
      <c r="T16" s="26" t="s">
        <v>123</v>
      </c>
      <c r="U16" s="108" t="s">
        <v>105</v>
      </c>
      <c r="V16" s="108" t="s">
        <v>53</v>
      </c>
      <c r="W16" s="108" t="s">
        <v>126</v>
      </c>
      <c r="X16" s="28">
        <v>43982</v>
      </c>
      <c r="Y16" s="107" t="s">
        <v>127</v>
      </c>
      <c r="Z16" s="26" t="s">
        <v>123</v>
      </c>
      <c r="AA16" s="26" t="s">
        <v>123</v>
      </c>
      <c r="AB16" s="26" t="s">
        <v>123</v>
      </c>
      <c r="AC16" s="26" t="s">
        <v>123</v>
      </c>
      <c r="AD16" s="108" t="s">
        <v>56</v>
      </c>
      <c r="AE16" s="106" t="s">
        <v>121</v>
      </c>
      <c r="AF16" s="106">
        <v>876</v>
      </c>
      <c r="AG16" s="106" t="s">
        <v>122</v>
      </c>
      <c r="AH16" s="106">
        <v>1</v>
      </c>
      <c r="AI16" s="109">
        <v>45000000000</v>
      </c>
      <c r="AJ16" s="57" t="s">
        <v>71</v>
      </c>
      <c r="AK16" s="107" t="s">
        <v>127</v>
      </c>
      <c r="AL16" s="107" t="s">
        <v>127</v>
      </c>
      <c r="AM16" s="107" t="s">
        <v>85</v>
      </c>
      <c r="AN16" s="107" t="s">
        <v>124</v>
      </c>
      <c r="AO16" s="26" t="s">
        <v>123</v>
      </c>
      <c r="AP16" s="26" t="s">
        <v>123</v>
      </c>
      <c r="AQ16" s="26" t="s">
        <v>123</v>
      </c>
      <c r="AR16" s="26" t="s">
        <v>123</v>
      </c>
      <c r="AS16" s="26" t="s">
        <v>123</v>
      </c>
      <c r="AT16" s="26" t="s">
        <v>123</v>
      </c>
      <c r="AU16" s="26" t="s">
        <v>123</v>
      </c>
      <c r="AV16" s="26" t="s">
        <v>123</v>
      </c>
      <c r="AW16" s="26" t="s">
        <v>123</v>
      </c>
      <c r="AX16" s="26" t="s">
        <v>123</v>
      </c>
    </row>
    <row r="17" spans="1:50" s="124" customFormat="1" ht="76.5" outlineLevel="1">
      <c r="A17" s="19">
        <v>4</v>
      </c>
      <c r="B17" s="56">
        <v>46</v>
      </c>
      <c r="C17" s="25" t="s">
        <v>53</v>
      </c>
      <c r="D17" s="57" t="s">
        <v>54</v>
      </c>
      <c r="E17" s="25" t="s">
        <v>88</v>
      </c>
      <c r="F17" s="25">
        <v>1</v>
      </c>
      <c r="G17" s="106" t="s">
        <v>60</v>
      </c>
      <c r="H17" s="106" t="s">
        <v>61</v>
      </c>
      <c r="I17" s="106" t="s">
        <v>62</v>
      </c>
      <c r="J17" s="19">
        <v>2</v>
      </c>
      <c r="K17" s="25" t="s">
        <v>123</v>
      </c>
      <c r="L17" s="25" t="s">
        <v>58</v>
      </c>
      <c r="M17" s="25" t="s">
        <v>92</v>
      </c>
      <c r="N17" s="25" t="s">
        <v>59</v>
      </c>
      <c r="O17" s="58">
        <v>1650</v>
      </c>
      <c r="P17" s="58">
        <f>O17*1.2</f>
        <v>1980</v>
      </c>
      <c r="Q17" s="26">
        <f>P17*(12-3)/12</f>
        <v>1485</v>
      </c>
      <c r="R17" s="26">
        <f>P17-Q17</f>
        <v>495</v>
      </c>
      <c r="S17" s="26" t="s">
        <v>123</v>
      </c>
      <c r="T17" s="26" t="s">
        <v>123</v>
      </c>
      <c r="U17" s="108" t="s">
        <v>105</v>
      </c>
      <c r="V17" s="108" t="s">
        <v>53</v>
      </c>
      <c r="W17" s="108" t="s">
        <v>126</v>
      </c>
      <c r="X17" s="28">
        <v>43982</v>
      </c>
      <c r="Y17" s="107" t="s">
        <v>127</v>
      </c>
      <c r="Z17" s="26" t="s">
        <v>123</v>
      </c>
      <c r="AA17" s="26" t="s">
        <v>123</v>
      </c>
      <c r="AB17" s="26" t="s">
        <v>123</v>
      </c>
      <c r="AC17" s="26" t="s">
        <v>123</v>
      </c>
      <c r="AD17" s="106" t="s">
        <v>60</v>
      </c>
      <c r="AE17" s="106" t="s">
        <v>121</v>
      </c>
      <c r="AF17" s="106">
        <v>876</v>
      </c>
      <c r="AG17" s="106" t="s">
        <v>122</v>
      </c>
      <c r="AH17" s="106">
        <v>1</v>
      </c>
      <c r="AI17" s="109">
        <v>45000000000</v>
      </c>
      <c r="AJ17" s="57" t="s">
        <v>71</v>
      </c>
      <c r="AK17" s="107" t="s">
        <v>127</v>
      </c>
      <c r="AL17" s="107" t="s">
        <v>127</v>
      </c>
      <c r="AM17" s="107" t="s">
        <v>85</v>
      </c>
      <c r="AN17" s="107" t="s">
        <v>124</v>
      </c>
      <c r="AO17" s="26" t="s">
        <v>123</v>
      </c>
      <c r="AP17" s="26" t="s">
        <v>123</v>
      </c>
      <c r="AQ17" s="26" t="s">
        <v>123</v>
      </c>
      <c r="AR17" s="26" t="s">
        <v>123</v>
      </c>
      <c r="AS17" s="26" t="s">
        <v>123</v>
      </c>
      <c r="AT17" s="26" t="s">
        <v>123</v>
      </c>
      <c r="AU17" s="26" t="s">
        <v>123</v>
      </c>
      <c r="AV17" s="26" t="s">
        <v>123</v>
      </c>
      <c r="AW17" s="26" t="s">
        <v>123</v>
      </c>
      <c r="AX17" s="26" t="s">
        <v>123</v>
      </c>
    </row>
    <row r="18" spans="1:50" s="7" customFormat="1" ht="92.25" customHeight="1" outlineLevel="1">
      <c r="A18" s="17">
        <v>4</v>
      </c>
      <c r="B18" s="24">
        <v>47</v>
      </c>
      <c r="C18" s="18" t="s">
        <v>53</v>
      </c>
      <c r="D18" s="5" t="s">
        <v>54</v>
      </c>
      <c r="E18" s="17" t="s">
        <v>55</v>
      </c>
      <c r="F18" s="18">
        <v>1</v>
      </c>
      <c r="G18" s="8" t="s">
        <v>125</v>
      </c>
      <c r="H18" s="14" t="s">
        <v>57</v>
      </c>
      <c r="I18" s="14" t="s">
        <v>57</v>
      </c>
      <c r="J18" s="19">
        <v>2</v>
      </c>
      <c r="K18" s="25" t="s">
        <v>123</v>
      </c>
      <c r="L18" s="18" t="s">
        <v>58</v>
      </c>
      <c r="M18" s="18" t="s">
        <v>92</v>
      </c>
      <c r="N18" s="18" t="s">
        <v>59</v>
      </c>
      <c r="O18" s="42">
        <v>300</v>
      </c>
      <c r="P18" s="42">
        <v>300</v>
      </c>
      <c r="Q18" s="20">
        <f>P18*(12-11)/12</f>
        <v>25</v>
      </c>
      <c r="R18" s="20">
        <f t="shared" ref="R18:R30" si="0">P18-Q18</f>
        <v>275</v>
      </c>
      <c r="S18" s="20" t="s">
        <v>123</v>
      </c>
      <c r="T18" s="20" t="s">
        <v>123</v>
      </c>
      <c r="U18" s="6" t="s">
        <v>135</v>
      </c>
      <c r="V18" s="6" t="s">
        <v>53</v>
      </c>
      <c r="W18" s="6" t="s">
        <v>126</v>
      </c>
      <c r="X18" s="28">
        <v>44135</v>
      </c>
      <c r="Y18" s="15">
        <v>44165</v>
      </c>
      <c r="Z18" s="20" t="s">
        <v>123</v>
      </c>
      <c r="AA18" s="20" t="s">
        <v>123</v>
      </c>
      <c r="AB18" s="20" t="s">
        <v>123</v>
      </c>
      <c r="AC18" s="20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3">
        <v>45000000000</v>
      </c>
      <c r="AJ18" s="5" t="s">
        <v>71</v>
      </c>
      <c r="AK18" s="21" t="s">
        <v>75</v>
      </c>
      <c r="AL18" s="21" t="s">
        <v>75</v>
      </c>
      <c r="AM18" s="21" t="s">
        <v>76</v>
      </c>
      <c r="AN18" s="16" t="s">
        <v>124</v>
      </c>
      <c r="AO18" s="20" t="s">
        <v>123</v>
      </c>
      <c r="AP18" s="20" t="s">
        <v>123</v>
      </c>
      <c r="AQ18" s="20" t="s">
        <v>123</v>
      </c>
      <c r="AR18" s="20" t="s">
        <v>123</v>
      </c>
      <c r="AS18" s="20" t="s">
        <v>123</v>
      </c>
      <c r="AT18" s="20" t="s">
        <v>123</v>
      </c>
      <c r="AU18" s="20" t="s">
        <v>123</v>
      </c>
      <c r="AV18" s="20" t="s">
        <v>123</v>
      </c>
      <c r="AW18" s="20" t="s">
        <v>123</v>
      </c>
      <c r="AX18" s="20" t="s">
        <v>123</v>
      </c>
    </row>
    <row r="19" spans="1:50" s="7" customFormat="1" ht="76.5" outlineLevel="1">
      <c r="A19" s="17">
        <v>4</v>
      </c>
      <c r="B19" s="24">
        <v>48</v>
      </c>
      <c r="C19" s="18" t="s">
        <v>53</v>
      </c>
      <c r="D19" s="5" t="s">
        <v>54</v>
      </c>
      <c r="E19" s="17" t="s">
        <v>55</v>
      </c>
      <c r="F19" s="18">
        <v>1</v>
      </c>
      <c r="G19" s="8" t="s">
        <v>63</v>
      </c>
      <c r="H19" s="14" t="s">
        <v>64</v>
      </c>
      <c r="I19" s="14" t="s">
        <v>64</v>
      </c>
      <c r="J19" s="19">
        <v>1</v>
      </c>
      <c r="K19" s="25" t="s">
        <v>123</v>
      </c>
      <c r="L19" s="18" t="s">
        <v>58</v>
      </c>
      <c r="M19" s="18" t="s">
        <v>92</v>
      </c>
      <c r="N19" s="18" t="s">
        <v>59</v>
      </c>
      <c r="O19" s="42">
        <v>360</v>
      </c>
      <c r="P19" s="42">
        <f>O19*1.2</f>
        <v>432</v>
      </c>
      <c r="Q19" s="20">
        <f>P19*(12-7)/12</f>
        <v>180</v>
      </c>
      <c r="R19" s="20">
        <f t="shared" si="0"/>
        <v>252</v>
      </c>
      <c r="S19" s="25" t="s">
        <v>123</v>
      </c>
      <c r="T19" s="25" t="s">
        <v>123</v>
      </c>
      <c r="U19" s="6" t="s">
        <v>65</v>
      </c>
      <c r="V19" s="6" t="s">
        <v>53</v>
      </c>
      <c r="W19" s="6" t="s">
        <v>131</v>
      </c>
      <c r="X19" s="60" t="s">
        <v>66</v>
      </c>
      <c r="Y19" s="9" t="s">
        <v>66</v>
      </c>
      <c r="Z19" s="8" t="s">
        <v>129</v>
      </c>
      <c r="AA19" s="6" t="s">
        <v>77</v>
      </c>
      <c r="AB19" s="6" t="s">
        <v>188</v>
      </c>
      <c r="AC19" s="6" t="s">
        <v>78</v>
      </c>
      <c r="AD19" s="8" t="s">
        <v>63</v>
      </c>
      <c r="AE19" s="8" t="s">
        <v>121</v>
      </c>
      <c r="AF19" s="8">
        <v>876</v>
      </c>
      <c r="AG19" s="8" t="s">
        <v>122</v>
      </c>
      <c r="AH19" s="8">
        <v>1</v>
      </c>
      <c r="AI19" s="13">
        <v>45000000000</v>
      </c>
      <c r="AJ19" s="5" t="s">
        <v>71</v>
      </c>
      <c r="AK19" s="9" t="s">
        <v>66</v>
      </c>
      <c r="AL19" s="9" t="s">
        <v>66</v>
      </c>
      <c r="AM19" s="9" t="s">
        <v>79</v>
      </c>
      <c r="AN19" s="16" t="s">
        <v>124</v>
      </c>
      <c r="AO19" s="20" t="s">
        <v>123</v>
      </c>
      <c r="AP19" s="20" t="s">
        <v>123</v>
      </c>
      <c r="AQ19" s="20" t="s">
        <v>123</v>
      </c>
      <c r="AR19" s="20" t="s">
        <v>123</v>
      </c>
      <c r="AS19" s="20" t="s">
        <v>123</v>
      </c>
      <c r="AT19" s="20" t="s">
        <v>123</v>
      </c>
      <c r="AU19" s="20" t="s">
        <v>123</v>
      </c>
      <c r="AV19" s="20" t="s">
        <v>123</v>
      </c>
      <c r="AW19" s="20" t="s">
        <v>123</v>
      </c>
      <c r="AX19" s="20" t="s">
        <v>123</v>
      </c>
    </row>
    <row r="20" spans="1:50" s="7" customFormat="1" ht="76.150000000000006" customHeight="1" outlineLevel="1">
      <c r="A20" s="17">
        <v>4</v>
      </c>
      <c r="B20" s="24">
        <v>49</v>
      </c>
      <c r="C20" s="18" t="s">
        <v>53</v>
      </c>
      <c r="D20" s="5" t="s">
        <v>54</v>
      </c>
      <c r="E20" s="17" t="s">
        <v>96</v>
      </c>
      <c r="F20" s="18">
        <v>1</v>
      </c>
      <c r="G20" s="55" t="s">
        <v>67</v>
      </c>
      <c r="H20" s="55" t="s">
        <v>64</v>
      </c>
      <c r="I20" s="55">
        <v>61</v>
      </c>
      <c r="J20" s="17">
        <v>1</v>
      </c>
      <c r="K20" s="18" t="s">
        <v>123</v>
      </c>
      <c r="L20" s="18" t="s">
        <v>58</v>
      </c>
      <c r="M20" s="18" t="s">
        <v>92</v>
      </c>
      <c r="N20" s="18" t="s">
        <v>59</v>
      </c>
      <c r="O20" s="42">
        <v>150</v>
      </c>
      <c r="P20" s="42">
        <f t="shared" ref="P20:P22" si="1">O20*1.2</f>
        <v>180</v>
      </c>
      <c r="Q20" s="20">
        <f>P20*(12-7)/12</f>
        <v>75</v>
      </c>
      <c r="R20" s="20">
        <f t="shared" si="0"/>
        <v>105</v>
      </c>
      <c r="S20" s="18" t="s">
        <v>123</v>
      </c>
      <c r="T20" s="18" t="s">
        <v>123</v>
      </c>
      <c r="U20" s="6" t="s">
        <v>65</v>
      </c>
      <c r="V20" s="6" t="s">
        <v>53</v>
      </c>
      <c r="W20" s="6" t="s">
        <v>131</v>
      </c>
      <c r="X20" s="60" t="s">
        <v>66</v>
      </c>
      <c r="Y20" s="9" t="s">
        <v>66</v>
      </c>
      <c r="Z20" s="55" t="s">
        <v>129</v>
      </c>
      <c r="AA20" s="6" t="s">
        <v>80</v>
      </c>
      <c r="AB20" s="6" t="s">
        <v>189</v>
      </c>
      <c r="AC20" s="6" t="s">
        <v>81</v>
      </c>
      <c r="AD20" s="55" t="s">
        <v>67</v>
      </c>
      <c r="AE20" s="55" t="s">
        <v>121</v>
      </c>
      <c r="AF20" s="55">
        <v>876</v>
      </c>
      <c r="AG20" s="55" t="s">
        <v>122</v>
      </c>
      <c r="AH20" s="55">
        <v>1</v>
      </c>
      <c r="AI20" s="13">
        <v>45000000000</v>
      </c>
      <c r="AJ20" s="5" t="s">
        <v>71</v>
      </c>
      <c r="AK20" s="9" t="s">
        <v>66</v>
      </c>
      <c r="AL20" s="9" t="s">
        <v>66</v>
      </c>
      <c r="AM20" s="9" t="s">
        <v>79</v>
      </c>
      <c r="AN20" s="16" t="s">
        <v>124</v>
      </c>
      <c r="AO20" s="20" t="s">
        <v>123</v>
      </c>
      <c r="AP20" s="20" t="s">
        <v>123</v>
      </c>
      <c r="AQ20" s="20" t="s">
        <v>123</v>
      </c>
      <c r="AR20" s="20" t="s">
        <v>123</v>
      </c>
      <c r="AS20" s="20" t="s">
        <v>123</v>
      </c>
      <c r="AT20" s="20" t="s">
        <v>123</v>
      </c>
      <c r="AU20" s="20" t="s">
        <v>123</v>
      </c>
      <c r="AV20" s="20" t="s">
        <v>123</v>
      </c>
      <c r="AW20" s="20" t="s">
        <v>123</v>
      </c>
      <c r="AX20" s="20" t="s">
        <v>123</v>
      </c>
    </row>
    <row r="21" spans="1:50" s="124" customFormat="1" ht="76.5" outlineLevel="1">
      <c r="A21" s="19">
        <v>4</v>
      </c>
      <c r="B21" s="56">
        <v>50</v>
      </c>
      <c r="C21" s="25" t="s">
        <v>53</v>
      </c>
      <c r="D21" s="57" t="s">
        <v>54</v>
      </c>
      <c r="E21" s="19" t="s">
        <v>55</v>
      </c>
      <c r="F21" s="25">
        <v>1</v>
      </c>
      <c r="G21" s="106" t="s">
        <v>68</v>
      </c>
      <c r="H21" s="106" t="s">
        <v>64</v>
      </c>
      <c r="I21" s="106" t="s">
        <v>64</v>
      </c>
      <c r="J21" s="19">
        <v>1</v>
      </c>
      <c r="K21" s="25" t="s">
        <v>123</v>
      </c>
      <c r="L21" s="25" t="s">
        <v>58</v>
      </c>
      <c r="M21" s="25" t="s">
        <v>92</v>
      </c>
      <c r="N21" s="25" t="s">
        <v>59</v>
      </c>
      <c r="O21" s="58">
        <v>173</v>
      </c>
      <c r="P21" s="58">
        <f t="shared" si="1"/>
        <v>207.6</v>
      </c>
      <c r="Q21" s="26">
        <f>P21*(12-5)/12</f>
        <v>121.10000000000001</v>
      </c>
      <c r="R21" s="26">
        <f t="shared" si="0"/>
        <v>86.499999999999986</v>
      </c>
      <c r="S21" s="25" t="s">
        <v>123</v>
      </c>
      <c r="T21" s="25" t="s">
        <v>123</v>
      </c>
      <c r="U21" s="108" t="s">
        <v>65</v>
      </c>
      <c r="V21" s="108" t="s">
        <v>53</v>
      </c>
      <c r="W21" s="108" t="s">
        <v>131</v>
      </c>
      <c r="X21" s="113" t="s">
        <v>69</v>
      </c>
      <c r="Y21" s="113" t="s">
        <v>69</v>
      </c>
      <c r="Z21" s="106" t="s">
        <v>129</v>
      </c>
      <c r="AA21" s="108" t="s">
        <v>82</v>
      </c>
      <c r="AB21" s="108" t="s">
        <v>190</v>
      </c>
      <c r="AC21" s="108" t="s">
        <v>83</v>
      </c>
      <c r="AD21" s="106" t="s">
        <v>68</v>
      </c>
      <c r="AE21" s="106" t="s">
        <v>121</v>
      </c>
      <c r="AF21" s="106">
        <v>876</v>
      </c>
      <c r="AG21" s="106" t="s">
        <v>122</v>
      </c>
      <c r="AH21" s="106">
        <v>1</v>
      </c>
      <c r="AI21" s="109">
        <v>92401000000</v>
      </c>
      <c r="AJ21" s="57" t="s">
        <v>84</v>
      </c>
      <c r="AK21" s="113" t="s">
        <v>69</v>
      </c>
      <c r="AL21" s="113" t="s">
        <v>69</v>
      </c>
      <c r="AM21" s="113" t="s">
        <v>85</v>
      </c>
      <c r="AN21" s="107" t="s">
        <v>124</v>
      </c>
      <c r="AO21" s="26" t="s">
        <v>123</v>
      </c>
      <c r="AP21" s="26" t="s">
        <v>123</v>
      </c>
      <c r="AQ21" s="26" t="s">
        <v>123</v>
      </c>
      <c r="AR21" s="26" t="s">
        <v>123</v>
      </c>
      <c r="AS21" s="26" t="s">
        <v>123</v>
      </c>
      <c r="AT21" s="26" t="s">
        <v>123</v>
      </c>
      <c r="AU21" s="26" t="s">
        <v>123</v>
      </c>
      <c r="AV21" s="26" t="s">
        <v>123</v>
      </c>
      <c r="AW21" s="26" t="s">
        <v>123</v>
      </c>
      <c r="AX21" s="26" t="s">
        <v>123</v>
      </c>
    </row>
    <row r="22" spans="1:50" s="64" customFormat="1" ht="61.5" customHeight="1" outlineLevel="1">
      <c r="A22" s="19">
        <v>4</v>
      </c>
      <c r="B22" s="56">
        <v>51</v>
      </c>
      <c r="C22" s="25" t="s">
        <v>53</v>
      </c>
      <c r="D22" s="57" t="s">
        <v>54</v>
      </c>
      <c r="E22" s="19" t="s">
        <v>55</v>
      </c>
      <c r="F22" s="25">
        <v>1</v>
      </c>
      <c r="G22" s="106" t="s">
        <v>191</v>
      </c>
      <c r="H22" s="106" t="s">
        <v>64</v>
      </c>
      <c r="I22" s="106" t="s">
        <v>64</v>
      </c>
      <c r="J22" s="22">
        <v>1</v>
      </c>
      <c r="K22" s="25" t="s">
        <v>123</v>
      </c>
      <c r="L22" s="25" t="s">
        <v>58</v>
      </c>
      <c r="M22" s="25" t="s">
        <v>92</v>
      </c>
      <c r="N22" s="25" t="s">
        <v>59</v>
      </c>
      <c r="O22" s="63">
        <v>410</v>
      </c>
      <c r="P22" s="58">
        <f t="shared" si="1"/>
        <v>492</v>
      </c>
      <c r="Q22" s="26">
        <f t="shared" ref="Q22:Q24" si="2">P22*(12-5)/12</f>
        <v>287</v>
      </c>
      <c r="R22" s="26">
        <f t="shared" si="0"/>
        <v>205</v>
      </c>
      <c r="S22" s="25" t="s">
        <v>123</v>
      </c>
      <c r="T22" s="25" t="s">
        <v>123</v>
      </c>
      <c r="U22" s="108" t="s">
        <v>65</v>
      </c>
      <c r="V22" s="108" t="s">
        <v>53</v>
      </c>
      <c r="W22" s="108" t="s">
        <v>131</v>
      </c>
      <c r="X22" s="113" t="s">
        <v>69</v>
      </c>
      <c r="Y22" s="113" t="s">
        <v>69</v>
      </c>
      <c r="Z22" s="106" t="s">
        <v>129</v>
      </c>
      <c r="AA22" s="108" t="s">
        <v>86</v>
      </c>
      <c r="AB22" s="108" t="s">
        <v>192</v>
      </c>
      <c r="AC22" s="108" t="s">
        <v>81</v>
      </c>
      <c r="AD22" s="106" t="s">
        <v>70</v>
      </c>
      <c r="AE22" s="106" t="s">
        <v>121</v>
      </c>
      <c r="AF22" s="106">
        <v>876</v>
      </c>
      <c r="AG22" s="106" t="s">
        <v>122</v>
      </c>
      <c r="AH22" s="106">
        <v>1</v>
      </c>
      <c r="AI22" s="109">
        <v>45000000000</v>
      </c>
      <c r="AJ22" s="57" t="s">
        <v>71</v>
      </c>
      <c r="AK22" s="113" t="s">
        <v>69</v>
      </c>
      <c r="AL22" s="113" t="s">
        <v>69</v>
      </c>
      <c r="AM22" s="113" t="s">
        <v>87</v>
      </c>
      <c r="AN22" s="107" t="s">
        <v>124</v>
      </c>
      <c r="AO22" s="26" t="s">
        <v>123</v>
      </c>
      <c r="AP22" s="26" t="s">
        <v>123</v>
      </c>
      <c r="AQ22" s="26" t="s">
        <v>123</v>
      </c>
      <c r="AR22" s="26" t="s">
        <v>123</v>
      </c>
      <c r="AS22" s="26" t="s">
        <v>123</v>
      </c>
      <c r="AT22" s="26" t="s">
        <v>123</v>
      </c>
      <c r="AU22" s="26" t="s">
        <v>123</v>
      </c>
      <c r="AV22" s="26" t="s">
        <v>123</v>
      </c>
      <c r="AW22" s="26" t="s">
        <v>123</v>
      </c>
      <c r="AX22" s="26" t="s">
        <v>123</v>
      </c>
    </row>
    <row r="23" spans="1:50" s="64" customFormat="1" ht="54" customHeight="1">
      <c r="A23" s="25">
        <v>7</v>
      </c>
      <c r="B23" s="56">
        <v>52</v>
      </c>
      <c r="C23" s="25" t="s">
        <v>53</v>
      </c>
      <c r="D23" s="59" t="s">
        <v>113</v>
      </c>
      <c r="E23" s="25" t="s">
        <v>88</v>
      </c>
      <c r="F23" s="25">
        <v>1</v>
      </c>
      <c r="G23" s="14" t="s">
        <v>89</v>
      </c>
      <c r="H23" s="14" t="s">
        <v>90</v>
      </c>
      <c r="I23" s="14" t="s">
        <v>91</v>
      </c>
      <c r="J23" s="23">
        <v>2</v>
      </c>
      <c r="K23" s="25" t="s">
        <v>123</v>
      </c>
      <c r="L23" s="25" t="s">
        <v>58</v>
      </c>
      <c r="M23" s="25" t="s">
        <v>92</v>
      </c>
      <c r="N23" s="25" t="s">
        <v>59</v>
      </c>
      <c r="O23" s="65">
        <v>2011.1684299999999</v>
      </c>
      <c r="P23" s="65">
        <f>O23*1.2</f>
        <v>2413.4021159999998</v>
      </c>
      <c r="Q23" s="58">
        <f>P23*(12-5)/12</f>
        <v>1407.8179009999997</v>
      </c>
      <c r="R23" s="58">
        <f t="shared" si="0"/>
        <v>1005.5842150000001</v>
      </c>
      <c r="S23" s="26" t="s">
        <v>123</v>
      </c>
      <c r="T23" s="26" t="s">
        <v>123</v>
      </c>
      <c r="U23" s="59" t="s">
        <v>135</v>
      </c>
      <c r="V23" s="59" t="s">
        <v>53</v>
      </c>
      <c r="W23" s="59" t="s">
        <v>126</v>
      </c>
      <c r="X23" s="60" t="s">
        <v>66</v>
      </c>
      <c r="Y23" s="60" t="s">
        <v>259</v>
      </c>
      <c r="Z23" s="26" t="s">
        <v>123</v>
      </c>
      <c r="AA23" s="26" t="s">
        <v>123</v>
      </c>
      <c r="AB23" s="26" t="s">
        <v>123</v>
      </c>
      <c r="AC23" s="26" t="s">
        <v>123</v>
      </c>
      <c r="AD23" s="14" t="s">
        <v>89</v>
      </c>
      <c r="AE23" s="14" t="s">
        <v>121</v>
      </c>
      <c r="AF23" s="14">
        <v>876</v>
      </c>
      <c r="AG23" s="14" t="s">
        <v>122</v>
      </c>
      <c r="AH23" s="14">
        <v>1</v>
      </c>
      <c r="AI23" s="61">
        <v>45000000000</v>
      </c>
      <c r="AJ23" s="14" t="s">
        <v>71</v>
      </c>
      <c r="AK23" s="112" t="s">
        <v>259</v>
      </c>
      <c r="AL23" s="112" t="s">
        <v>259</v>
      </c>
      <c r="AM23" s="112" t="s">
        <v>79</v>
      </c>
      <c r="AN23" s="62" t="s">
        <v>124</v>
      </c>
      <c r="AO23" s="26" t="s">
        <v>123</v>
      </c>
      <c r="AP23" s="26" t="s">
        <v>123</v>
      </c>
      <c r="AQ23" s="26" t="s">
        <v>123</v>
      </c>
      <c r="AR23" s="26" t="s">
        <v>123</v>
      </c>
      <c r="AS23" s="26" t="s">
        <v>123</v>
      </c>
      <c r="AT23" s="26" t="s">
        <v>123</v>
      </c>
      <c r="AU23" s="26" t="s">
        <v>123</v>
      </c>
      <c r="AV23" s="26" t="s">
        <v>123</v>
      </c>
      <c r="AW23" s="26" t="s">
        <v>123</v>
      </c>
      <c r="AX23" s="26" t="s">
        <v>123</v>
      </c>
    </row>
    <row r="24" spans="1:50" s="64" customFormat="1" ht="53.25" customHeight="1">
      <c r="A24" s="25">
        <v>7</v>
      </c>
      <c r="B24" s="56">
        <v>53</v>
      </c>
      <c r="C24" s="25" t="s">
        <v>53</v>
      </c>
      <c r="D24" s="108" t="s">
        <v>113</v>
      </c>
      <c r="E24" s="25" t="s">
        <v>93</v>
      </c>
      <c r="F24" s="25">
        <v>1</v>
      </c>
      <c r="G24" s="106" t="s">
        <v>193</v>
      </c>
      <c r="H24" s="106" t="s">
        <v>94</v>
      </c>
      <c r="I24" s="106" t="s">
        <v>94</v>
      </c>
      <c r="J24" s="23">
        <v>1</v>
      </c>
      <c r="K24" s="25" t="s">
        <v>134</v>
      </c>
      <c r="L24" s="25" t="s">
        <v>58</v>
      </c>
      <c r="M24" s="25" t="s">
        <v>92</v>
      </c>
      <c r="N24" s="25" t="s">
        <v>59</v>
      </c>
      <c r="O24" s="65">
        <f>P24/1.2</f>
        <v>14583.333333333334</v>
      </c>
      <c r="P24" s="65">
        <v>17500</v>
      </c>
      <c r="Q24" s="58">
        <f t="shared" si="2"/>
        <v>10208.333333333334</v>
      </c>
      <c r="R24" s="58">
        <f t="shared" si="0"/>
        <v>7291.6666666666661</v>
      </c>
      <c r="S24" s="25" t="s">
        <v>123</v>
      </c>
      <c r="T24" s="25" t="s">
        <v>123</v>
      </c>
      <c r="U24" s="108" t="s">
        <v>65</v>
      </c>
      <c r="V24" s="108" t="s">
        <v>53</v>
      </c>
      <c r="W24" s="108" t="s">
        <v>131</v>
      </c>
      <c r="X24" s="113" t="s">
        <v>69</v>
      </c>
      <c r="Y24" s="113" t="s">
        <v>69</v>
      </c>
      <c r="Z24" s="22" t="s">
        <v>130</v>
      </c>
      <c r="AA24" s="108" t="s">
        <v>114</v>
      </c>
      <c r="AB24" s="108" t="s">
        <v>115</v>
      </c>
      <c r="AC24" s="108" t="s">
        <v>78</v>
      </c>
      <c r="AD24" s="106" t="s">
        <v>193</v>
      </c>
      <c r="AE24" s="106" t="s">
        <v>121</v>
      </c>
      <c r="AF24" s="106">
        <v>876</v>
      </c>
      <c r="AG24" s="106" t="s">
        <v>122</v>
      </c>
      <c r="AH24" s="106">
        <v>1</v>
      </c>
      <c r="AI24" s="109">
        <v>45000000000</v>
      </c>
      <c r="AJ24" s="106" t="s">
        <v>71</v>
      </c>
      <c r="AK24" s="113" t="s">
        <v>69</v>
      </c>
      <c r="AL24" s="113" t="s">
        <v>69</v>
      </c>
      <c r="AM24" s="113" t="s">
        <v>85</v>
      </c>
      <c r="AN24" s="107" t="s">
        <v>124</v>
      </c>
      <c r="AO24" s="26" t="s">
        <v>123</v>
      </c>
      <c r="AP24" s="26" t="s">
        <v>123</v>
      </c>
      <c r="AQ24" s="26" t="s">
        <v>123</v>
      </c>
      <c r="AR24" s="26" t="s">
        <v>123</v>
      </c>
      <c r="AS24" s="26" t="s">
        <v>123</v>
      </c>
      <c r="AT24" s="26" t="s">
        <v>123</v>
      </c>
      <c r="AU24" s="26" t="s">
        <v>123</v>
      </c>
      <c r="AV24" s="26" t="s">
        <v>123</v>
      </c>
      <c r="AW24" s="26" t="s">
        <v>123</v>
      </c>
      <c r="AX24" s="26" t="s">
        <v>123</v>
      </c>
    </row>
    <row r="25" spans="1:50" s="64" customFormat="1" ht="61.5" customHeight="1">
      <c r="A25" s="25">
        <v>7</v>
      </c>
      <c r="B25" s="56">
        <v>54</v>
      </c>
      <c r="C25" s="25" t="s">
        <v>53</v>
      </c>
      <c r="D25" s="59" t="s">
        <v>113</v>
      </c>
      <c r="E25" s="25" t="s">
        <v>96</v>
      </c>
      <c r="F25" s="25">
        <v>1</v>
      </c>
      <c r="G25" s="14" t="s">
        <v>95</v>
      </c>
      <c r="H25" s="14" t="s">
        <v>132</v>
      </c>
      <c r="I25" s="14" t="s">
        <v>132</v>
      </c>
      <c r="J25" s="23">
        <v>1</v>
      </c>
      <c r="K25" s="25" t="s">
        <v>123</v>
      </c>
      <c r="L25" s="25" t="s">
        <v>58</v>
      </c>
      <c r="M25" s="25" t="s">
        <v>92</v>
      </c>
      <c r="N25" s="25" t="s">
        <v>59</v>
      </c>
      <c r="O25" s="65">
        <v>1796.6101699999999</v>
      </c>
      <c r="P25" s="65">
        <f>O25*1.2</f>
        <v>2155.9322039999997</v>
      </c>
      <c r="Q25" s="58">
        <f>P25*(12-6)/12</f>
        <v>1077.9661019999999</v>
      </c>
      <c r="R25" s="58">
        <f t="shared" si="0"/>
        <v>1077.9661019999999</v>
      </c>
      <c r="S25" s="25" t="s">
        <v>123</v>
      </c>
      <c r="T25" s="25" t="s">
        <v>123</v>
      </c>
      <c r="U25" s="59" t="s">
        <v>65</v>
      </c>
      <c r="V25" s="59" t="s">
        <v>53</v>
      </c>
      <c r="W25" s="59" t="s">
        <v>131</v>
      </c>
      <c r="X25" s="60" t="s">
        <v>127</v>
      </c>
      <c r="Y25" s="60" t="s">
        <v>127</v>
      </c>
      <c r="Z25" s="22" t="s">
        <v>129</v>
      </c>
      <c r="AA25" s="59" t="s">
        <v>116</v>
      </c>
      <c r="AB25" s="59" t="s">
        <v>194</v>
      </c>
      <c r="AC25" s="59" t="s">
        <v>117</v>
      </c>
      <c r="AD25" s="14" t="s">
        <v>95</v>
      </c>
      <c r="AE25" s="14" t="s">
        <v>121</v>
      </c>
      <c r="AF25" s="14">
        <v>876</v>
      </c>
      <c r="AG25" s="14" t="s">
        <v>122</v>
      </c>
      <c r="AH25" s="14">
        <v>1</v>
      </c>
      <c r="AI25" s="61">
        <v>45000000000</v>
      </c>
      <c r="AJ25" s="14" t="s">
        <v>71</v>
      </c>
      <c r="AK25" s="60" t="s">
        <v>127</v>
      </c>
      <c r="AL25" s="60" t="s">
        <v>127</v>
      </c>
      <c r="AM25" s="60" t="s">
        <v>128</v>
      </c>
      <c r="AN25" s="62" t="s">
        <v>124</v>
      </c>
      <c r="AO25" s="26" t="s">
        <v>123</v>
      </c>
      <c r="AP25" s="26" t="s">
        <v>123</v>
      </c>
      <c r="AQ25" s="26" t="s">
        <v>123</v>
      </c>
      <c r="AR25" s="26" t="s">
        <v>123</v>
      </c>
      <c r="AS25" s="26" t="s">
        <v>123</v>
      </c>
      <c r="AT25" s="26" t="s">
        <v>123</v>
      </c>
      <c r="AU25" s="26" t="s">
        <v>123</v>
      </c>
      <c r="AV25" s="26" t="s">
        <v>123</v>
      </c>
      <c r="AW25" s="26" t="s">
        <v>123</v>
      </c>
      <c r="AX25" s="26" t="s">
        <v>123</v>
      </c>
    </row>
    <row r="26" spans="1:50" s="64" customFormat="1" ht="51.75" customHeight="1">
      <c r="A26" s="25">
        <v>7</v>
      </c>
      <c r="B26" s="56">
        <v>55</v>
      </c>
      <c r="C26" s="25" t="s">
        <v>53</v>
      </c>
      <c r="D26" s="59" t="s">
        <v>113</v>
      </c>
      <c r="E26" s="25" t="s">
        <v>96</v>
      </c>
      <c r="F26" s="25">
        <v>1</v>
      </c>
      <c r="G26" s="14" t="s">
        <v>97</v>
      </c>
      <c r="H26" s="14" t="s">
        <v>98</v>
      </c>
      <c r="I26" s="14" t="s">
        <v>98</v>
      </c>
      <c r="J26" s="23">
        <v>1</v>
      </c>
      <c r="K26" s="25" t="s">
        <v>123</v>
      </c>
      <c r="L26" s="25" t="s">
        <v>58</v>
      </c>
      <c r="M26" s="25" t="s">
        <v>92</v>
      </c>
      <c r="N26" s="25" t="s">
        <v>59</v>
      </c>
      <c r="O26" s="65">
        <v>2700</v>
      </c>
      <c r="P26" s="65">
        <f t="shared" ref="P26:P32" si="3">O26*1.2</f>
        <v>3240</v>
      </c>
      <c r="Q26" s="26">
        <f t="shared" ref="Q26:Q27" si="4">P26*(12-6)/12</f>
        <v>1620</v>
      </c>
      <c r="R26" s="26">
        <f t="shared" si="0"/>
        <v>1620</v>
      </c>
      <c r="S26" s="25" t="s">
        <v>123</v>
      </c>
      <c r="T26" s="25" t="s">
        <v>123</v>
      </c>
      <c r="U26" s="59" t="s">
        <v>65</v>
      </c>
      <c r="V26" s="59" t="s">
        <v>53</v>
      </c>
      <c r="W26" s="59" t="s">
        <v>131</v>
      </c>
      <c r="X26" s="60" t="s">
        <v>127</v>
      </c>
      <c r="Y26" s="60" t="s">
        <v>127</v>
      </c>
      <c r="Z26" s="22" t="s">
        <v>129</v>
      </c>
      <c r="AA26" s="59" t="s">
        <v>116</v>
      </c>
      <c r="AB26" s="59" t="s">
        <v>194</v>
      </c>
      <c r="AC26" s="59" t="s">
        <v>117</v>
      </c>
      <c r="AD26" s="14" t="s">
        <v>97</v>
      </c>
      <c r="AE26" s="14" t="s">
        <v>121</v>
      </c>
      <c r="AF26" s="14">
        <v>876</v>
      </c>
      <c r="AG26" s="14" t="s">
        <v>122</v>
      </c>
      <c r="AH26" s="14">
        <v>1</v>
      </c>
      <c r="AI26" s="61">
        <v>45000000000</v>
      </c>
      <c r="AJ26" s="14" t="s">
        <v>71</v>
      </c>
      <c r="AK26" s="60" t="s">
        <v>127</v>
      </c>
      <c r="AL26" s="60" t="s">
        <v>127</v>
      </c>
      <c r="AM26" s="60" t="s">
        <v>128</v>
      </c>
      <c r="AN26" s="62" t="s">
        <v>124</v>
      </c>
      <c r="AO26" s="26" t="s">
        <v>123</v>
      </c>
      <c r="AP26" s="26" t="s">
        <v>123</v>
      </c>
      <c r="AQ26" s="26" t="s">
        <v>123</v>
      </c>
      <c r="AR26" s="26" t="s">
        <v>123</v>
      </c>
      <c r="AS26" s="26" t="s">
        <v>123</v>
      </c>
      <c r="AT26" s="26" t="s">
        <v>123</v>
      </c>
      <c r="AU26" s="26" t="s">
        <v>123</v>
      </c>
      <c r="AV26" s="26" t="s">
        <v>123</v>
      </c>
      <c r="AW26" s="26" t="s">
        <v>123</v>
      </c>
      <c r="AX26" s="26" t="s">
        <v>123</v>
      </c>
    </row>
    <row r="27" spans="1:50" s="64" customFormat="1" ht="41.45" customHeight="1">
      <c r="A27" s="25">
        <v>7</v>
      </c>
      <c r="B27" s="56">
        <v>56</v>
      </c>
      <c r="C27" s="25" t="s">
        <v>53</v>
      </c>
      <c r="D27" s="108" t="s">
        <v>113</v>
      </c>
      <c r="E27" s="25" t="s">
        <v>96</v>
      </c>
      <c r="F27" s="25">
        <v>1</v>
      </c>
      <c r="G27" s="106" t="s">
        <v>99</v>
      </c>
      <c r="H27" s="106" t="s">
        <v>132</v>
      </c>
      <c r="I27" s="106" t="s">
        <v>133</v>
      </c>
      <c r="J27" s="23">
        <v>1</v>
      </c>
      <c r="K27" s="25" t="s">
        <v>123</v>
      </c>
      <c r="L27" s="25" t="s">
        <v>58</v>
      </c>
      <c r="M27" s="25" t="s">
        <v>92</v>
      </c>
      <c r="N27" s="25" t="s">
        <v>59</v>
      </c>
      <c r="O27" s="65">
        <v>1000</v>
      </c>
      <c r="P27" s="65">
        <f t="shared" si="3"/>
        <v>1200</v>
      </c>
      <c r="Q27" s="26">
        <f t="shared" si="4"/>
        <v>600</v>
      </c>
      <c r="R27" s="26">
        <f t="shared" si="0"/>
        <v>600</v>
      </c>
      <c r="S27" s="25" t="s">
        <v>123</v>
      </c>
      <c r="T27" s="25" t="s">
        <v>123</v>
      </c>
      <c r="U27" s="108" t="s">
        <v>135</v>
      </c>
      <c r="V27" s="108" t="s">
        <v>53</v>
      </c>
      <c r="W27" s="108" t="s">
        <v>126</v>
      </c>
      <c r="X27" s="113" t="s">
        <v>69</v>
      </c>
      <c r="Y27" s="113" t="s">
        <v>127</v>
      </c>
      <c r="Z27" s="26" t="s">
        <v>123</v>
      </c>
      <c r="AA27" s="26" t="s">
        <v>123</v>
      </c>
      <c r="AB27" s="26" t="s">
        <v>123</v>
      </c>
      <c r="AC27" s="26" t="s">
        <v>123</v>
      </c>
      <c r="AD27" s="106" t="s">
        <v>99</v>
      </c>
      <c r="AE27" s="106" t="s">
        <v>121</v>
      </c>
      <c r="AF27" s="106">
        <v>876</v>
      </c>
      <c r="AG27" s="106" t="s">
        <v>122</v>
      </c>
      <c r="AH27" s="106">
        <v>1</v>
      </c>
      <c r="AI27" s="109">
        <v>45000000000</v>
      </c>
      <c r="AJ27" s="106" t="s">
        <v>71</v>
      </c>
      <c r="AK27" s="113" t="s">
        <v>127</v>
      </c>
      <c r="AL27" s="113" t="s">
        <v>127</v>
      </c>
      <c r="AM27" s="113" t="s">
        <v>128</v>
      </c>
      <c r="AN27" s="107" t="s">
        <v>124</v>
      </c>
      <c r="AO27" s="26" t="s">
        <v>123</v>
      </c>
      <c r="AP27" s="26" t="s">
        <v>123</v>
      </c>
      <c r="AQ27" s="26" t="s">
        <v>123</v>
      </c>
      <c r="AR27" s="26" t="s">
        <v>123</v>
      </c>
      <c r="AS27" s="26" t="s">
        <v>123</v>
      </c>
      <c r="AT27" s="26" t="s">
        <v>123</v>
      </c>
      <c r="AU27" s="26" t="s">
        <v>123</v>
      </c>
      <c r="AV27" s="26" t="s">
        <v>123</v>
      </c>
      <c r="AW27" s="26" t="s">
        <v>123</v>
      </c>
      <c r="AX27" s="26" t="s">
        <v>123</v>
      </c>
    </row>
    <row r="28" spans="1:50" s="64" customFormat="1" ht="75" customHeight="1">
      <c r="A28" s="25">
        <v>7</v>
      </c>
      <c r="B28" s="56">
        <v>57</v>
      </c>
      <c r="C28" s="25" t="s">
        <v>53</v>
      </c>
      <c r="D28" s="59" t="s">
        <v>113</v>
      </c>
      <c r="E28" s="25" t="s">
        <v>100</v>
      </c>
      <c r="F28" s="25">
        <v>1</v>
      </c>
      <c r="G28" s="14" t="s">
        <v>101</v>
      </c>
      <c r="H28" s="14" t="s">
        <v>102</v>
      </c>
      <c r="I28" s="14" t="s">
        <v>102</v>
      </c>
      <c r="J28" s="23">
        <v>1</v>
      </c>
      <c r="K28" s="25" t="s">
        <v>123</v>
      </c>
      <c r="L28" s="25" t="s">
        <v>58</v>
      </c>
      <c r="M28" s="25" t="s">
        <v>92</v>
      </c>
      <c r="N28" s="25" t="s">
        <v>59</v>
      </c>
      <c r="O28" s="65">
        <v>500</v>
      </c>
      <c r="P28" s="65">
        <f t="shared" si="3"/>
        <v>600</v>
      </c>
      <c r="Q28" s="65">
        <f>P28</f>
        <v>600</v>
      </c>
      <c r="R28" s="26" t="s">
        <v>123</v>
      </c>
      <c r="S28" s="25" t="s">
        <v>123</v>
      </c>
      <c r="T28" s="25" t="s">
        <v>123</v>
      </c>
      <c r="U28" s="59" t="s">
        <v>135</v>
      </c>
      <c r="V28" s="59" t="s">
        <v>53</v>
      </c>
      <c r="W28" s="59" t="s">
        <v>126</v>
      </c>
      <c r="X28" s="60" t="s">
        <v>260</v>
      </c>
      <c r="Y28" s="60" t="s">
        <v>259</v>
      </c>
      <c r="Z28" s="26" t="s">
        <v>123</v>
      </c>
      <c r="AA28" s="26" t="s">
        <v>123</v>
      </c>
      <c r="AB28" s="26" t="s">
        <v>123</v>
      </c>
      <c r="AC28" s="26" t="s">
        <v>123</v>
      </c>
      <c r="AD28" s="14" t="s">
        <v>101</v>
      </c>
      <c r="AE28" s="14" t="s">
        <v>121</v>
      </c>
      <c r="AF28" s="14">
        <v>876</v>
      </c>
      <c r="AG28" s="14" t="s">
        <v>122</v>
      </c>
      <c r="AH28" s="14">
        <v>1</v>
      </c>
      <c r="AI28" s="61">
        <v>45000000000</v>
      </c>
      <c r="AJ28" s="14" t="s">
        <v>71</v>
      </c>
      <c r="AK28" s="60" t="s">
        <v>259</v>
      </c>
      <c r="AL28" s="60" t="s">
        <v>259</v>
      </c>
      <c r="AM28" s="60" t="s">
        <v>261</v>
      </c>
      <c r="AN28" s="60">
        <v>2020</v>
      </c>
      <c r="AO28" s="26" t="s">
        <v>123</v>
      </c>
      <c r="AP28" s="26" t="s">
        <v>123</v>
      </c>
      <c r="AQ28" s="26" t="s">
        <v>123</v>
      </c>
      <c r="AR28" s="26" t="s">
        <v>123</v>
      </c>
      <c r="AS28" s="26" t="s">
        <v>123</v>
      </c>
      <c r="AT28" s="26" t="s">
        <v>123</v>
      </c>
      <c r="AU28" s="26" t="s">
        <v>123</v>
      </c>
      <c r="AV28" s="26" t="s">
        <v>123</v>
      </c>
      <c r="AW28" s="26" t="s">
        <v>123</v>
      </c>
      <c r="AX28" s="26" t="s">
        <v>123</v>
      </c>
    </row>
    <row r="29" spans="1:50" s="64" customFormat="1" ht="41.45" customHeight="1">
      <c r="A29" s="25">
        <v>7</v>
      </c>
      <c r="B29" s="56">
        <v>58</v>
      </c>
      <c r="C29" s="25" t="s">
        <v>53</v>
      </c>
      <c r="D29" s="59" t="s">
        <v>113</v>
      </c>
      <c r="E29" s="25" t="s">
        <v>96</v>
      </c>
      <c r="F29" s="25">
        <v>1</v>
      </c>
      <c r="G29" s="14" t="s">
        <v>103</v>
      </c>
      <c r="H29" s="14" t="s">
        <v>104</v>
      </c>
      <c r="I29" s="14" t="s">
        <v>104</v>
      </c>
      <c r="J29" s="23">
        <v>1</v>
      </c>
      <c r="K29" s="25" t="s">
        <v>123</v>
      </c>
      <c r="L29" s="25" t="s">
        <v>58</v>
      </c>
      <c r="M29" s="25" t="s">
        <v>92</v>
      </c>
      <c r="N29" s="25" t="s">
        <v>59</v>
      </c>
      <c r="O29" s="65">
        <f>P29/1.2</f>
        <v>2083.3333333333335</v>
      </c>
      <c r="P29" s="65">
        <v>2500</v>
      </c>
      <c r="Q29" s="58">
        <f t="shared" ref="Q29:Q30" si="5">P29*(12-5)/12</f>
        <v>1458.3333333333333</v>
      </c>
      <c r="R29" s="58">
        <f t="shared" si="0"/>
        <v>1041.6666666666667</v>
      </c>
      <c r="S29" s="25" t="s">
        <v>123</v>
      </c>
      <c r="T29" s="25" t="s">
        <v>123</v>
      </c>
      <c r="U29" s="59" t="s">
        <v>105</v>
      </c>
      <c r="V29" s="59" t="s">
        <v>53</v>
      </c>
      <c r="W29" s="59" t="s">
        <v>126</v>
      </c>
      <c r="X29" s="113" t="s">
        <v>260</v>
      </c>
      <c r="Y29" s="113" t="s">
        <v>259</v>
      </c>
      <c r="Z29" s="26" t="s">
        <v>123</v>
      </c>
      <c r="AA29" s="26" t="s">
        <v>123</v>
      </c>
      <c r="AB29" s="26" t="s">
        <v>123</v>
      </c>
      <c r="AC29" s="26" t="s">
        <v>123</v>
      </c>
      <c r="AD29" s="14" t="s">
        <v>103</v>
      </c>
      <c r="AE29" s="14" t="s">
        <v>121</v>
      </c>
      <c r="AF29" s="14">
        <v>876</v>
      </c>
      <c r="AG29" s="14" t="s">
        <v>122</v>
      </c>
      <c r="AH29" s="14">
        <v>1</v>
      </c>
      <c r="AI29" s="61">
        <v>45000000000</v>
      </c>
      <c r="AJ29" s="14" t="s">
        <v>71</v>
      </c>
      <c r="AK29" s="60" t="s">
        <v>259</v>
      </c>
      <c r="AL29" s="60" t="s">
        <v>259</v>
      </c>
      <c r="AM29" s="60" t="s">
        <v>262</v>
      </c>
      <c r="AN29" s="62" t="s">
        <v>124</v>
      </c>
      <c r="AO29" s="26" t="s">
        <v>123</v>
      </c>
      <c r="AP29" s="26" t="s">
        <v>123</v>
      </c>
      <c r="AQ29" s="26" t="s">
        <v>123</v>
      </c>
      <c r="AR29" s="26" t="s">
        <v>123</v>
      </c>
      <c r="AS29" s="26" t="s">
        <v>123</v>
      </c>
      <c r="AT29" s="26" t="s">
        <v>123</v>
      </c>
      <c r="AU29" s="26" t="s">
        <v>123</v>
      </c>
      <c r="AV29" s="26" t="s">
        <v>123</v>
      </c>
      <c r="AW29" s="26" t="s">
        <v>123</v>
      </c>
      <c r="AX29" s="26" t="s">
        <v>123</v>
      </c>
    </row>
    <row r="30" spans="1:50" s="64" customFormat="1" ht="59.25" customHeight="1">
      <c r="A30" s="25">
        <v>7</v>
      </c>
      <c r="B30" s="56">
        <v>59</v>
      </c>
      <c r="C30" s="25" t="s">
        <v>53</v>
      </c>
      <c r="D30" s="59" t="s">
        <v>113</v>
      </c>
      <c r="E30" s="25" t="s">
        <v>93</v>
      </c>
      <c r="F30" s="25">
        <v>1</v>
      </c>
      <c r="G30" s="14" t="s">
        <v>195</v>
      </c>
      <c r="H30" s="14" t="s">
        <v>94</v>
      </c>
      <c r="I30" s="14" t="s">
        <v>94</v>
      </c>
      <c r="J30" s="23">
        <v>1</v>
      </c>
      <c r="K30" s="25" t="s">
        <v>134</v>
      </c>
      <c r="L30" s="25" t="s">
        <v>58</v>
      </c>
      <c r="M30" s="25" t="s">
        <v>92</v>
      </c>
      <c r="N30" s="25" t="s">
        <v>59</v>
      </c>
      <c r="O30" s="65">
        <f>291.885*12*1.1+50*12</f>
        <v>4452.8819999999996</v>
      </c>
      <c r="P30" s="65">
        <v>4452.8819999999996</v>
      </c>
      <c r="Q30" s="58">
        <f t="shared" si="5"/>
        <v>2597.5144999999998</v>
      </c>
      <c r="R30" s="58">
        <f t="shared" si="0"/>
        <v>1855.3674999999998</v>
      </c>
      <c r="S30" s="25" t="s">
        <v>123</v>
      </c>
      <c r="T30" s="25" t="s">
        <v>123</v>
      </c>
      <c r="U30" s="59" t="s">
        <v>65</v>
      </c>
      <c r="V30" s="59" t="s">
        <v>53</v>
      </c>
      <c r="W30" s="59" t="s">
        <v>131</v>
      </c>
      <c r="X30" s="60" t="s">
        <v>73</v>
      </c>
      <c r="Y30" s="60" t="s">
        <v>73</v>
      </c>
      <c r="Z30" s="22" t="s">
        <v>130</v>
      </c>
      <c r="AA30" s="59" t="s">
        <v>118</v>
      </c>
      <c r="AB30" s="59" t="s">
        <v>119</v>
      </c>
      <c r="AC30" s="59" t="s">
        <v>120</v>
      </c>
      <c r="AD30" s="14" t="s">
        <v>106</v>
      </c>
      <c r="AE30" s="14" t="s">
        <v>121</v>
      </c>
      <c r="AF30" s="14">
        <v>876</v>
      </c>
      <c r="AG30" s="14" t="s">
        <v>122</v>
      </c>
      <c r="AH30" s="14">
        <v>1</v>
      </c>
      <c r="AI30" s="61">
        <v>92401000000</v>
      </c>
      <c r="AJ30" s="57" t="s">
        <v>84</v>
      </c>
      <c r="AK30" s="60" t="s">
        <v>73</v>
      </c>
      <c r="AL30" s="60" t="s">
        <v>73</v>
      </c>
      <c r="AM30" s="60" t="s">
        <v>87</v>
      </c>
      <c r="AN30" s="62" t="s">
        <v>124</v>
      </c>
      <c r="AO30" s="26" t="s">
        <v>123</v>
      </c>
      <c r="AP30" s="26" t="s">
        <v>123</v>
      </c>
      <c r="AQ30" s="26" t="s">
        <v>123</v>
      </c>
      <c r="AR30" s="26" t="s">
        <v>123</v>
      </c>
      <c r="AS30" s="26" t="s">
        <v>123</v>
      </c>
      <c r="AT30" s="26" t="s">
        <v>123</v>
      </c>
      <c r="AU30" s="26" t="s">
        <v>123</v>
      </c>
      <c r="AV30" s="26" t="s">
        <v>123</v>
      </c>
      <c r="AW30" s="26" t="s">
        <v>123</v>
      </c>
      <c r="AX30" s="26" t="s">
        <v>123</v>
      </c>
    </row>
    <row r="31" spans="1:50" s="64" customFormat="1" ht="21" customHeight="1">
      <c r="A31" s="25">
        <v>7</v>
      </c>
      <c r="B31" s="56">
        <v>60</v>
      </c>
      <c r="C31" s="25" t="s">
        <v>53</v>
      </c>
      <c r="D31" s="108" t="s">
        <v>113</v>
      </c>
      <c r="E31" s="25" t="s">
        <v>96</v>
      </c>
      <c r="F31" s="25">
        <v>1</v>
      </c>
      <c r="G31" s="106" t="s">
        <v>107</v>
      </c>
      <c r="H31" s="106" t="s">
        <v>108</v>
      </c>
      <c r="I31" s="106" t="s">
        <v>108</v>
      </c>
      <c r="J31" s="23">
        <v>2</v>
      </c>
      <c r="K31" s="25" t="s">
        <v>123</v>
      </c>
      <c r="L31" s="25" t="s">
        <v>58</v>
      </c>
      <c r="M31" s="25" t="s">
        <v>92</v>
      </c>
      <c r="N31" s="25" t="s">
        <v>59</v>
      </c>
      <c r="O31" s="114">
        <v>1066.6666666666667</v>
      </c>
      <c r="P31" s="65">
        <v>1280</v>
      </c>
      <c r="Q31" s="26">
        <f>1280/3*2</f>
        <v>853.33333333333337</v>
      </c>
      <c r="R31" s="26">
        <f>P31/3</f>
        <v>426.66666666666669</v>
      </c>
      <c r="S31" s="26" t="s">
        <v>123</v>
      </c>
      <c r="T31" s="26" t="s">
        <v>123</v>
      </c>
      <c r="U31" s="108" t="s">
        <v>105</v>
      </c>
      <c r="V31" s="108" t="s">
        <v>53</v>
      </c>
      <c r="W31" s="108" t="s">
        <v>126</v>
      </c>
      <c r="X31" s="28">
        <v>43982</v>
      </c>
      <c r="Y31" s="113" t="s">
        <v>253</v>
      </c>
      <c r="Z31" s="26" t="s">
        <v>123</v>
      </c>
      <c r="AA31" s="26" t="s">
        <v>123</v>
      </c>
      <c r="AB31" s="26" t="s">
        <v>123</v>
      </c>
      <c r="AC31" s="26" t="s">
        <v>123</v>
      </c>
      <c r="AD31" s="106" t="s">
        <v>107</v>
      </c>
      <c r="AE31" s="106" t="s">
        <v>121</v>
      </c>
      <c r="AF31" s="106">
        <v>876</v>
      </c>
      <c r="AG31" s="106" t="s">
        <v>122</v>
      </c>
      <c r="AH31" s="106">
        <v>1</v>
      </c>
      <c r="AI31" s="109">
        <v>45000000000</v>
      </c>
      <c r="AJ31" s="106" t="s">
        <v>71</v>
      </c>
      <c r="AK31" s="113" t="s">
        <v>127</v>
      </c>
      <c r="AL31" s="113" t="s">
        <v>127</v>
      </c>
      <c r="AM31" s="113" t="s">
        <v>128</v>
      </c>
      <c r="AN31" s="107" t="s">
        <v>124</v>
      </c>
      <c r="AO31" s="26" t="s">
        <v>123</v>
      </c>
      <c r="AP31" s="26" t="s">
        <v>123</v>
      </c>
      <c r="AQ31" s="26" t="s">
        <v>123</v>
      </c>
      <c r="AR31" s="26" t="s">
        <v>123</v>
      </c>
      <c r="AS31" s="26" t="s">
        <v>123</v>
      </c>
      <c r="AT31" s="26" t="s">
        <v>123</v>
      </c>
      <c r="AU31" s="26" t="s">
        <v>123</v>
      </c>
      <c r="AV31" s="26" t="s">
        <v>123</v>
      </c>
      <c r="AW31" s="26" t="s">
        <v>123</v>
      </c>
      <c r="AX31" s="26" t="s">
        <v>123</v>
      </c>
    </row>
    <row r="32" spans="1:50" s="64" customFormat="1" ht="39.6" customHeight="1">
      <c r="A32" s="25">
        <v>7</v>
      </c>
      <c r="B32" s="56">
        <v>61</v>
      </c>
      <c r="C32" s="25" t="s">
        <v>53</v>
      </c>
      <c r="D32" s="59" t="s">
        <v>113</v>
      </c>
      <c r="E32" s="25" t="s">
        <v>88</v>
      </c>
      <c r="F32" s="25">
        <v>1</v>
      </c>
      <c r="G32" s="14" t="s">
        <v>109</v>
      </c>
      <c r="H32" s="14" t="s">
        <v>110</v>
      </c>
      <c r="I32" s="14" t="s">
        <v>110</v>
      </c>
      <c r="J32" s="23">
        <v>2</v>
      </c>
      <c r="K32" s="25" t="s">
        <v>123</v>
      </c>
      <c r="L32" s="25" t="s">
        <v>58</v>
      </c>
      <c r="M32" s="25" t="s">
        <v>92</v>
      </c>
      <c r="N32" s="25" t="s">
        <v>59</v>
      </c>
      <c r="O32" s="65">
        <v>3600</v>
      </c>
      <c r="P32" s="65">
        <f t="shared" si="3"/>
        <v>4320</v>
      </c>
      <c r="Q32" s="26">
        <f>P32</f>
        <v>4320</v>
      </c>
      <c r="R32" s="26" t="s">
        <v>123</v>
      </c>
      <c r="S32" s="26" t="s">
        <v>123</v>
      </c>
      <c r="T32" s="26" t="s">
        <v>123</v>
      </c>
      <c r="U32" s="59" t="s">
        <v>135</v>
      </c>
      <c r="V32" s="59" t="s">
        <v>53</v>
      </c>
      <c r="W32" s="59" t="s">
        <v>126</v>
      </c>
      <c r="X32" s="113" t="s">
        <v>260</v>
      </c>
      <c r="Y32" s="113" t="s">
        <v>259</v>
      </c>
      <c r="Z32" s="26" t="s">
        <v>123</v>
      </c>
      <c r="AA32" s="26" t="s">
        <v>123</v>
      </c>
      <c r="AB32" s="26" t="s">
        <v>123</v>
      </c>
      <c r="AC32" s="26" t="s">
        <v>123</v>
      </c>
      <c r="AD32" s="14" t="s">
        <v>109</v>
      </c>
      <c r="AE32" s="14" t="s">
        <v>121</v>
      </c>
      <c r="AF32" s="14">
        <v>876</v>
      </c>
      <c r="AG32" s="14" t="s">
        <v>122</v>
      </c>
      <c r="AH32" s="14">
        <v>1</v>
      </c>
      <c r="AI32" s="61">
        <v>45000000000</v>
      </c>
      <c r="AJ32" s="14" t="s">
        <v>71</v>
      </c>
      <c r="AK32" s="60" t="s">
        <v>259</v>
      </c>
      <c r="AL32" s="60" t="s">
        <v>259</v>
      </c>
      <c r="AM32" s="60" t="s">
        <v>261</v>
      </c>
      <c r="AN32" s="14">
        <v>2020</v>
      </c>
      <c r="AO32" s="26" t="s">
        <v>123</v>
      </c>
      <c r="AP32" s="26" t="s">
        <v>123</v>
      </c>
      <c r="AQ32" s="26" t="s">
        <v>123</v>
      </c>
      <c r="AR32" s="26" t="s">
        <v>123</v>
      </c>
      <c r="AS32" s="26" t="s">
        <v>123</v>
      </c>
      <c r="AT32" s="26" t="s">
        <v>123</v>
      </c>
      <c r="AU32" s="26" t="s">
        <v>123</v>
      </c>
      <c r="AV32" s="26" t="s">
        <v>123</v>
      </c>
      <c r="AW32" s="26" t="s">
        <v>123</v>
      </c>
      <c r="AX32" s="26" t="s">
        <v>123</v>
      </c>
    </row>
    <row r="33" spans="1:88" s="64" customFormat="1" ht="43.5" customHeight="1">
      <c r="A33" s="19">
        <v>4</v>
      </c>
      <c r="B33" s="56">
        <v>63</v>
      </c>
      <c r="C33" s="25" t="s">
        <v>53</v>
      </c>
      <c r="D33" s="57" t="s">
        <v>138</v>
      </c>
      <c r="E33" s="25" t="s">
        <v>55</v>
      </c>
      <c r="F33" s="19">
        <v>1</v>
      </c>
      <c r="G33" s="19" t="s">
        <v>139</v>
      </c>
      <c r="H33" s="56" t="s">
        <v>57</v>
      </c>
      <c r="I33" s="56" t="s">
        <v>57</v>
      </c>
      <c r="J33" s="19">
        <v>2</v>
      </c>
      <c r="K33" s="25" t="s">
        <v>123</v>
      </c>
      <c r="L33" s="19" t="s">
        <v>58</v>
      </c>
      <c r="M33" s="19" t="s">
        <v>92</v>
      </c>
      <c r="N33" s="19" t="s">
        <v>59</v>
      </c>
      <c r="O33" s="58">
        <f t="shared" ref="O33:O41" si="6">P33/1.2</f>
        <v>1500</v>
      </c>
      <c r="P33" s="58">
        <v>1800</v>
      </c>
      <c r="Q33" s="26">
        <f t="shared" ref="Q33:Q38" si="7">P33</f>
        <v>1800</v>
      </c>
      <c r="R33" s="26" t="s">
        <v>123</v>
      </c>
      <c r="S33" s="26" t="s">
        <v>123</v>
      </c>
      <c r="T33" s="26" t="s">
        <v>123</v>
      </c>
      <c r="U33" s="19" t="s">
        <v>135</v>
      </c>
      <c r="V33" s="19" t="s">
        <v>53</v>
      </c>
      <c r="W33" s="19" t="s">
        <v>126</v>
      </c>
      <c r="X33" s="28">
        <v>44012</v>
      </c>
      <c r="Y33" s="28">
        <v>44043</v>
      </c>
      <c r="Z33" s="22" t="s">
        <v>123</v>
      </c>
      <c r="AA33" s="22" t="s">
        <v>123</v>
      </c>
      <c r="AB33" s="22" t="s">
        <v>123</v>
      </c>
      <c r="AC33" s="22" t="s">
        <v>123</v>
      </c>
      <c r="AD33" s="19" t="s">
        <v>139</v>
      </c>
      <c r="AE33" s="66" t="s">
        <v>121</v>
      </c>
      <c r="AF33" s="57">
        <v>876</v>
      </c>
      <c r="AG33" s="57" t="s">
        <v>122</v>
      </c>
      <c r="AH33" s="67">
        <v>1</v>
      </c>
      <c r="AI33" s="68">
        <v>92401000000</v>
      </c>
      <c r="AJ33" s="57" t="s">
        <v>84</v>
      </c>
      <c r="AK33" s="27">
        <v>44074</v>
      </c>
      <c r="AL33" s="27">
        <v>44074</v>
      </c>
      <c r="AM33" s="27">
        <v>44104</v>
      </c>
      <c r="AN33" s="22">
        <v>2020</v>
      </c>
      <c r="AO33" s="26" t="s">
        <v>123</v>
      </c>
      <c r="AP33" s="26" t="s">
        <v>123</v>
      </c>
      <c r="AQ33" s="26" t="s">
        <v>123</v>
      </c>
      <c r="AR33" s="26" t="s">
        <v>123</v>
      </c>
      <c r="AS33" s="26" t="s">
        <v>123</v>
      </c>
      <c r="AT33" s="26" t="s">
        <v>123</v>
      </c>
      <c r="AU33" s="26" t="s">
        <v>123</v>
      </c>
      <c r="AV33" s="26" t="s">
        <v>123</v>
      </c>
      <c r="AW33" s="26" t="s">
        <v>123</v>
      </c>
      <c r="AX33" s="26" t="s">
        <v>123</v>
      </c>
    </row>
    <row r="34" spans="1:88" s="64" customFormat="1" ht="44.25" customHeight="1">
      <c r="A34" s="19">
        <v>4</v>
      </c>
      <c r="B34" s="56">
        <v>64</v>
      </c>
      <c r="C34" s="19" t="s">
        <v>53</v>
      </c>
      <c r="D34" s="19" t="s">
        <v>138</v>
      </c>
      <c r="E34" s="19" t="s">
        <v>55</v>
      </c>
      <c r="F34" s="19">
        <v>1</v>
      </c>
      <c r="G34" s="19" t="s">
        <v>140</v>
      </c>
      <c r="H34" s="56" t="s">
        <v>57</v>
      </c>
      <c r="I34" s="56" t="s">
        <v>57</v>
      </c>
      <c r="J34" s="19">
        <v>2</v>
      </c>
      <c r="K34" s="25" t="s">
        <v>123</v>
      </c>
      <c r="L34" s="19" t="s">
        <v>58</v>
      </c>
      <c r="M34" s="19" t="s">
        <v>92</v>
      </c>
      <c r="N34" s="19" t="s">
        <v>59</v>
      </c>
      <c r="O34" s="58">
        <f t="shared" si="6"/>
        <v>495.83333333333337</v>
      </c>
      <c r="P34" s="58">
        <v>595</v>
      </c>
      <c r="Q34" s="26">
        <f t="shared" si="7"/>
        <v>595</v>
      </c>
      <c r="R34" s="26" t="s">
        <v>123</v>
      </c>
      <c r="S34" s="26" t="s">
        <v>123</v>
      </c>
      <c r="T34" s="26" t="s">
        <v>123</v>
      </c>
      <c r="U34" s="19" t="s">
        <v>135</v>
      </c>
      <c r="V34" s="19" t="s">
        <v>53</v>
      </c>
      <c r="W34" s="19" t="s">
        <v>126</v>
      </c>
      <c r="X34" s="28">
        <v>44012</v>
      </c>
      <c r="Y34" s="28">
        <v>44043</v>
      </c>
      <c r="Z34" s="22" t="s">
        <v>123</v>
      </c>
      <c r="AA34" s="22" t="s">
        <v>123</v>
      </c>
      <c r="AB34" s="22" t="s">
        <v>123</v>
      </c>
      <c r="AC34" s="22" t="s">
        <v>123</v>
      </c>
      <c r="AD34" s="19" t="s">
        <v>140</v>
      </c>
      <c r="AE34" s="66" t="s">
        <v>121</v>
      </c>
      <c r="AF34" s="57">
        <v>876</v>
      </c>
      <c r="AG34" s="57" t="s">
        <v>122</v>
      </c>
      <c r="AH34" s="67">
        <v>1</v>
      </c>
      <c r="AI34" s="68">
        <v>92401000000</v>
      </c>
      <c r="AJ34" s="57" t="s">
        <v>84</v>
      </c>
      <c r="AK34" s="27">
        <v>44074</v>
      </c>
      <c r="AL34" s="27">
        <v>44074</v>
      </c>
      <c r="AM34" s="27">
        <v>44104</v>
      </c>
      <c r="AN34" s="22">
        <v>2020</v>
      </c>
      <c r="AO34" s="26" t="s">
        <v>123</v>
      </c>
      <c r="AP34" s="26" t="s">
        <v>123</v>
      </c>
      <c r="AQ34" s="26" t="s">
        <v>123</v>
      </c>
      <c r="AR34" s="26" t="s">
        <v>123</v>
      </c>
      <c r="AS34" s="26" t="s">
        <v>123</v>
      </c>
      <c r="AT34" s="26" t="s">
        <v>123</v>
      </c>
      <c r="AU34" s="26" t="s">
        <v>123</v>
      </c>
      <c r="AV34" s="26" t="s">
        <v>123</v>
      </c>
      <c r="AW34" s="26" t="s">
        <v>123</v>
      </c>
      <c r="AX34" s="26" t="s">
        <v>123</v>
      </c>
    </row>
    <row r="35" spans="1:88" s="64" customFormat="1" ht="36" customHeight="1">
      <c r="A35" s="19">
        <v>4</v>
      </c>
      <c r="B35" s="56">
        <v>65</v>
      </c>
      <c r="C35" s="19" t="s">
        <v>53</v>
      </c>
      <c r="D35" s="19" t="s">
        <v>138</v>
      </c>
      <c r="E35" s="19" t="s">
        <v>55</v>
      </c>
      <c r="F35" s="19">
        <v>1</v>
      </c>
      <c r="G35" s="19" t="s">
        <v>141</v>
      </c>
      <c r="H35" s="56" t="s">
        <v>57</v>
      </c>
      <c r="I35" s="56" t="s">
        <v>57</v>
      </c>
      <c r="J35" s="19">
        <v>2</v>
      </c>
      <c r="K35" s="25" t="s">
        <v>123</v>
      </c>
      <c r="L35" s="19" t="s">
        <v>58</v>
      </c>
      <c r="M35" s="19" t="s">
        <v>92</v>
      </c>
      <c r="N35" s="19" t="s">
        <v>59</v>
      </c>
      <c r="O35" s="58">
        <f t="shared" si="6"/>
        <v>177.5</v>
      </c>
      <c r="P35" s="58">
        <v>213</v>
      </c>
      <c r="Q35" s="26">
        <f t="shared" si="7"/>
        <v>213</v>
      </c>
      <c r="R35" s="26" t="s">
        <v>123</v>
      </c>
      <c r="S35" s="26" t="s">
        <v>123</v>
      </c>
      <c r="T35" s="26" t="s">
        <v>123</v>
      </c>
      <c r="U35" s="19" t="s">
        <v>135</v>
      </c>
      <c r="V35" s="19" t="s">
        <v>53</v>
      </c>
      <c r="W35" s="19" t="s">
        <v>126</v>
      </c>
      <c r="X35" s="28">
        <v>44043</v>
      </c>
      <c r="Y35" s="28">
        <v>44074</v>
      </c>
      <c r="Z35" s="22" t="s">
        <v>123</v>
      </c>
      <c r="AA35" s="22" t="s">
        <v>123</v>
      </c>
      <c r="AB35" s="22" t="s">
        <v>123</v>
      </c>
      <c r="AC35" s="22" t="s">
        <v>123</v>
      </c>
      <c r="AD35" s="19" t="s">
        <v>141</v>
      </c>
      <c r="AE35" s="66" t="s">
        <v>121</v>
      </c>
      <c r="AF35" s="57">
        <v>876</v>
      </c>
      <c r="AG35" s="57" t="s">
        <v>122</v>
      </c>
      <c r="AH35" s="67">
        <v>1</v>
      </c>
      <c r="AI35" s="68">
        <v>92401000000</v>
      </c>
      <c r="AJ35" s="57" t="s">
        <v>84</v>
      </c>
      <c r="AK35" s="27">
        <v>44104</v>
      </c>
      <c r="AL35" s="27">
        <v>44104</v>
      </c>
      <c r="AM35" s="27">
        <v>44135</v>
      </c>
      <c r="AN35" s="22">
        <v>2020</v>
      </c>
      <c r="AO35" s="26" t="s">
        <v>123</v>
      </c>
      <c r="AP35" s="26" t="s">
        <v>123</v>
      </c>
      <c r="AQ35" s="26" t="s">
        <v>123</v>
      </c>
      <c r="AR35" s="26" t="s">
        <v>123</v>
      </c>
      <c r="AS35" s="26" t="s">
        <v>123</v>
      </c>
      <c r="AT35" s="26" t="s">
        <v>123</v>
      </c>
      <c r="AU35" s="26" t="s">
        <v>123</v>
      </c>
      <c r="AV35" s="26" t="s">
        <v>123</v>
      </c>
      <c r="AW35" s="26" t="s">
        <v>123</v>
      </c>
      <c r="AX35" s="26" t="s">
        <v>123</v>
      </c>
    </row>
    <row r="36" spans="1:88" s="64" customFormat="1" ht="96" customHeight="1">
      <c r="A36" s="19">
        <v>4</v>
      </c>
      <c r="B36" s="56">
        <v>66</v>
      </c>
      <c r="C36" s="19" t="s">
        <v>53</v>
      </c>
      <c r="D36" s="19" t="s">
        <v>138</v>
      </c>
      <c r="E36" s="19" t="s">
        <v>55</v>
      </c>
      <c r="F36" s="19">
        <v>1</v>
      </c>
      <c r="G36" s="19" t="s">
        <v>142</v>
      </c>
      <c r="H36" s="56" t="s">
        <v>57</v>
      </c>
      <c r="I36" s="56" t="s">
        <v>57</v>
      </c>
      <c r="J36" s="19">
        <v>2</v>
      </c>
      <c r="K36" s="25" t="s">
        <v>123</v>
      </c>
      <c r="L36" s="19" t="s">
        <v>58</v>
      </c>
      <c r="M36" s="19" t="s">
        <v>92</v>
      </c>
      <c r="N36" s="19" t="s">
        <v>59</v>
      </c>
      <c r="O36" s="58">
        <f t="shared" si="6"/>
        <v>315.83333333333337</v>
      </c>
      <c r="P36" s="58">
        <v>379</v>
      </c>
      <c r="Q36" s="26">
        <f t="shared" si="7"/>
        <v>379</v>
      </c>
      <c r="R36" s="26" t="s">
        <v>123</v>
      </c>
      <c r="S36" s="26" t="s">
        <v>123</v>
      </c>
      <c r="T36" s="26" t="s">
        <v>123</v>
      </c>
      <c r="U36" s="19" t="s">
        <v>135</v>
      </c>
      <c r="V36" s="19" t="s">
        <v>53</v>
      </c>
      <c r="W36" s="19" t="s">
        <v>126</v>
      </c>
      <c r="X36" s="28">
        <v>44043</v>
      </c>
      <c r="Y36" s="28">
        <v>44073</v>
      </c>
      <c r="Z36" s="22" t="s">
        <v>123</v>
      </c>
      <c r="AA36" s="22" t="s">
        <v>123</v>
      </c>
      <c r="AB36" s="22" t="s">
        <v>123</v>
      </c>
      <c r="AC36" s="22" t="s">
        <v>123</v>
      </c>
      <c r="AD36" s="19" t="s">
        <v>142</v>
      </c>
      <c r="AE36" s="66" t="s">
        <v>121</v>
      </c>
      <c r="AF36" s="57">
        <v>876</v>
      </c>
      <c r="AG36" s="57" t="s">
        <v>122</v>
      </c>
      <c r="AH36" s="67">
        <v>1</v>
      </c>
      <c r="AI36" s="68">
        <v>92401000000</v>
      </c>
      <c r="AJ36" s="57" t="s">
        <v>84</v>
      </c>
      <c r="AK36" s="27">
        <v>44104</v>
      </c>
      <c r="AL36" s="27">
        <v>44104</v>
      </c>
      <c r="AM36" s="27">
        <v>44135</v>
      </c>
      <c r="AN36" s="19">
        <v>2020</v>
      </c>
      <c r="AO36" s="26" t="s">
        <v>123</v>
      </c>
      <c r="AP36" s="26" t="s">
        <v>123</v>
      </c>
      <c r="AQ36" s="26" t="s">
        <v>123</v>
      </c>
      <c r="AR36" s="26" t="s">
        <v>123</v>
      </c>
      <c r="AS36" s="26" t="s">
        <v>123</v>
      </c>
      <c r="AT36" s="26" t="s">
        <v>123</v>
      </c>
      <c r="AU36" s="26" t="s">
        <v>123</v>
      </c>
      <c r="AV36" s="26" t="s">
        <v>123</v>
      </c>
      <c r="AW36" s="26" t="s">
        <v>123</v>
      </c>
      <c r="AX36" s="26" t="s">
        <v>123</v>
      </c>
    </row>
    <row r="37" spans="1:88" s="64" customFormat="1" ht="140.25">
      <c r="A37" s="19">
        <v>4</v>
      </c>
      <c r="B37" s="56">
        <v>67</v>
      </c>
      <c r="C37" s="19" t="s">
        <v>53</v>
      </c>
      <c r="D37" s="19" t="s">
        <v>138</v>
      </c>
      <c r="E37" s="19" t="s">
        <v>55</v>
      </c>
      <c r="F37" s="19">
        <v>1</v>
      </c>
      <c r="G37" s="19" t="s">
        <v>143</v>
      </c>
      <c r="H37" s="56" t="s">
        <v>57</v>
      </c>
      <c r="I37" s="56" t="s">
        <v>57</v>
      </c>
      <c r="J37" s="19">
        <v>2</v>
      </c>
      <c r="K37" s="25" t="s">
        <v>123</v>
      </c>
      <c r="L37" s="19" t="s">
        <v>58</v>
      </c>
      <c r="M37" s="19" t="s">
        <v>92</v>
      </c>
      <c r="N37" s="19" t="s">
        <v>59</v>
      </c>
      <c r="O37" s="58">
        <f t="shared" si="6"/>
        <v>166.66666666666669</v>
      </c>
      <c r="P37" s="58">
        <v>200</v>
      </c>
      <c r="Q37" s="26">
        <f t="shared" si="7"/>
        <v>200</v>
      </c>
      <c r="R37" s="26" t="s">
        <v>123</v>
      </c>
      <c r="S37" s="26" t="s">
        <v>123</v>
      </c>
      <c r="T37" s="26" t="s">
        <v>123</v>
      </c>
      <c r="U37" s="19" t="s">
        <v>135</v>
      </c>
      <c r="V37" s="19" t="s">
        <v>53</v>
      </c>
      <c r="W37" s="19" t="s">
        <v>126</v>
      </c>
      <c r="X37" s="28">
        <v>44073</v>
      </c>
      <c r="Y37" s="28">
        <v>44104</v>
      </c>
      <c r="Z37" s="22" t="s">
        <v>123</v>
      </c>
      <c r="AA37" s="22" t="s">
        <v>123</v>
      </c>
      <c r="AB37" s="22" t="s">
        <v>123</v>
      </c>
      <c r="AC37" s="22" t="s">
        <v>123</v>
      </c>
      <c r="AD37" s="19" t="s">
        <v>143</v>
      </c>
      <c r="AE37" s="66" t="s">
        <v>121</v>
      </c>
      <c r="AF37" s="57">
        <v>876</v>
      </c>
      <c r="AG37" s="57" t="s">
        <v>122</v>
      </c>
      <c r="AH37" s="67">
        <v>1</v>
      </c>
      <c r="AI37" s="68">
        <v>92401000000</v>
      </c>
      <c r="AJ37" s="57" t="s">
        <v>84</v>
      </c>
      <c r="AK37" s="28">
        <v>44135</v>
      </c>
      <c r="AL37" s="28">
        <v>44135</v>
      </c>
      <c r="AM37" s="28">
        <v>44165</v>
      </c>
      <c r="AN37" s="19">
        <v>2020</v>
      </c>
      <c r="AO37" s="26" t="s">
        <v>123</v>
      </c>
      <c r="AP37" s="26" t="s">
        <v>123</v>
      </c>
      <c r="AQ37" s="26" t="s">
        <v>123</v>
      </c>
      <c r="AR37" s="26" t="s">
        <v>123</v>
      </c>
      <c r="AS37" s="26" t="s">
        <v>123</v>
      </c>
      <c r="AT37" s="26" t="s">
        <v>123</v>
      </c>
      <c r="AU37" s="26" t="s">
        <v>123</v>
      </c>
      <c r="AV37" s="26" t="s">
        <v>123</v>
      </c>
      <c r="AW37" s="26" t="s">
        <v>123</v>
      </c>
      <c r="AX37" s="26" t="s">
        <v>123</v>
      </c>
    </row>
    <row r="38" spans="1:88" s="64" customFormat="1" ht="89.25">
      <c r="A38" s="19">
        <v>4</v>
      </c>
      <c r="B38" s="56">
        <v>68</v>
      </c>
      <c r="C38" s="19" t="s">
        <v>53</v>
      </c>
      <c r="D38" s="19" t="s">
        <v>138</v>
      </c>
      <c r="E38" s="25" t="s">
        <v>88</v>
      </c>
      <c r="F38" s="19">
        <v>1</v>
      </c>
      <c r="G38" s="19" t="s">
        <v>144</v>
      </c>
      <c r="H38" s="56" t="s">
        <v>62</v>
      </c>
      <c r="I38" s="56" t="s">
        <v>62</v>
      </c>
      <c r="J38" s="19">
        <v>2</v>
      </c>
      <c r="K38" s="25" t="s">
        <v>123</v>
      </c>
      <c r="L38" s="19" t="s">
        <v>58</v>
      </c>
      <c r="M38" s="19" t="s">
        <v>92</v>
      </c>
      <c r="N38" s="19" t="s">
        <v>59</v>
      </c>
      <c r="O38" s="58">
        <f t="shared" si="6"/>
        <v>1121.075</v>
      </c>
      <c r="P38" s="58">
        <v>1345.29</v>
      </c>
      <c r="Q38" s="26">
        <f t="shared" si="7"/>
        <v>1345.29</v>
      </c>
      <c r="R38" s="26" t="s">
        <v>123</v>
      </c>
      <c r="S38" s="26" t="s">
        <v>123</v>
      </c>
      <c r="T38" s="26" t="s">
        <v>123</v>
      </c>
      <c r="U38" s="19" t="s">
        <v>135</v>
      </c>
      <c r="V38" s="19" t="s">
        <v>53</v>
      </c>
      <c r="W38" s="19" t="s">
        <v>126</v>
      </c>
      <c r="X38" s="28">
        <v>44104</v>
      </c>
      <c r="Y38" s="28">
        <v>44135</v>
      </c>
      <c r="Z38" s="22" t="s">
        <v>123</v>
      </c>
      <c r="AA38" s="22" t="s">
        <v>123</v>
      </c>
      <c r="AB38" s="22" t="s">
        <v>123</v>
      </c>
      <c r="AC38" s="22" t="s">
        <v>123</v>
      </c>
      <c r="AD38" s="19" t="s">
        <v>144</v>
      </c>
      <c r="AE38" s="66" t="s">
        <v>121</v>
      </c>
      <c r="AF38" s="57">
        <v>876</v>
      </c>
      <c r="AG38" s="57" t="s">
        <v>122</v>
      </c>
      <c r="AH38" s="67">
        <v>1</v>
      </c>
      <c r="AI38" s="68">
        <v>92401000000</v>
      </c>
      <c r="AJ38" s="57" t="s">
        <v>84</v>
      </c>
      <c r="AK38" s="28">
        <v>44165</v>
      </c>
      <c r="AL38" s="28" t="s">
        <v>145</v>
      </c>
      <c r="AM38" s="28">
        <v>44196</v>
      </c>
      <c r="AN38" s="19">
        <v>2020</v>
      </c>
      <c r="AO38" s="26" t="s">
        <v>123</v>
      </c>
      <c r="AP38" s="26" t="s">
        <v>123</v>
      </c>
      <c r="AQ38" s="26" t="s">
        <v>123</v>
      </c>
      <c r="AR38" s="26" t="s">
        <v>123</v>
      </c>
      <c r="AS38" s="26" t="s">
        <v>123</v>
      </c>
      <c r="AT38" s="26" t="s">
        <v>123</v>
      </c>
      <c r="AU38" s="26" t="s">
        <v>123</v>
      </c>
      <c r="AV38" s="26" t="s">
        <v>123</v>
      </c>
      <c r="AW38" s="26" t="s">
        <v>123</v>
      </c>
      <c r="AX38" s="26" t="s">
        <v>123</v>
      </c>
    </row>
    <row r="39" spans="1:88" s="64" customFormat="1" ht="94.5" customHeight="1" outlineLevel="1">
      <c r="A39" s="19">
        <v>4</v>
      </c>
      <c r="B39" s="56">
        <v>69</v>
      </c>
      <c r="C39" s="19" t="s">
        <v>53</v>
      </c>
      <c r="D39" s="19" t="s">
        <v>138</v>
      </c>
      <c r="E39" s="19" t="s">
        <v>55</v>
      </c>
      <c r="F39" s="19">
        <v>1</v>
      </c>
      <c r="G39" s="19" t="s">
        <v>146</v>
      </c>
      <c r="H39" s="56" t="s">
        <v>62</v>
      </c>
      <c r="I39" s="56" t="s">
        <v>62</v>
      </c>
      <c r="J39" s="19">
        <v>2</v>
      </c>
      <c r="K39" s="25" t="s">
        <v>123</v>
      </c>
      <c r="L39" s="19" t="s">
        <v>58</v>
      </c>
      <c r="M39" s="19" t="s">
        <v>92</v>
      </c>
      <c r="N39" s="19" t="s">
        <v>59</v>
      </c>
      <c r="O39" s="58">
        <f t="shared" si="6"/>
        <v>966.66666666666674</v>
      </c>
      <c r="P39" s="58">
        <v>1160</v>
      </c>
      <c r="Q39" s="26" t="s">
        <v>123</v>
      </c>
      <c r="R39" s="26">
        <f>P39</f>
        <v>1160</v>
      </c>
      <c r="S39" s="26" t="s">
        <v>123</v>
      </c>
      <c r="T39" s="26" t="s">
        <v>123</v>
      </c>
      <c r="U39" s="19" t="s">
        <v>135</v>
      </c>
      <c r="V39" s="19" t="s">
        <v>53</v>
      </c>
      <c r="W39" s="19" t="s">
        <v>126</v>
      </c>
      <c r="X39" s="28">
        <v>44165</v>
      </c>
      <c r="Y39" s="28">
        <v>44196</v>
      </c>
      <c r="Z39" s="22" t="s">
        <v>123</v>
      </c>
      <c r="AA39" s="22" t="s">
        <v>123</v>
      </c>
      <c r="AB39" s="22" t="s">
        <v>123</v>
      </c>
      <c r="AC39" s="22" t="s">
        <v>123</v>
      </c>
      <c r="AD39" s="19" t="s">
        <v>146</v>
      </c>
      <c r="AE39" s="66" t="s">
        <v>121</v>
      </c>
      <c r="AF39" s="57">
        <v>876</v>
      </c>
      <c r="AG39" s="57" t="s">
        <v>122</v>
      </c>
      <c r="AH39" s="67">
        <v>1</v>
      </c>
      <c r="AI39" s="68">
        <v>92401000000</v>
      </c>
      <c r="AJ39" s="57" t="s">
        <v>84</v>
      </c>
      <c r="AK39" s="28">
        <v>44227</v>
      </c>
      <c r="AL39" s="28">
        <v>44227</v>
      </c>
      <c r="AM39" s="28">
        <v>44255</v>
      </c>
      <c r="AN39" s="19">
        <v>2021</v>
      </c>
      <c r="AO39" s="26" t="s">
        <v>123</v>
      </c>
      <c r="AP39" s="26" t="s">
        <v>123</v>
      </c>
      <c r="AQ39" s="26" t="s">
        <v>123</v>
      </c>
      <c r="AR39" s="26" t="s">
        <v>123</v>
      </c>
      <c r="AS39" s="26" t="s">
        <v>123</v>
      </c>
      <c r="AT39" s="26" t="s">
        <v>123</v>
      </c>
      <c r="AU39" s="26" t="s">
        <v>123</v>
      </c>
      <c r="AV39" s="26" t="s">
        <v>123</v>
      </c>
      <c r="AW39" s="26" t="s">
        <v>123</v>
      </c>
      <c r="AX39" s="26" t="s">
        <v>123</v>
      </c>
    </row>
    <row r="40" spans="1:88" s="64" customFormat="1" ht="51" customHeight="1" outlineLevel="1">
      <c r="A40" s="19">
        <v>4</v>
      </c>
      <c r="B40" s="56">
        <v>70</v>
      </c>
      <c r="C40" s="19" t="s">
        <v>53</v>
      </c>
      <c r="D40" s="19" t="s">
        <v>138</v>
      </c>
      <c r="E40" s="19" t="s">
        <v>55</v>
      </c>
      <c r="F40" s="19">
        <v>1</v>
      </c>
      <c r="G40" s="19" t="s">
        <v>147</v>
      </c>
      <c r="H40" s="56" t="s">
        <v>62</v>
      </c>
      <c r="I40" s="56" t="s">
        <v>62</v>
      </c>
      <c r="J40" s="19">
        <v>2</v>
      </c>
      <c r="K40" s="25" t="s">
        <v>123</v>
      </c>
      <c r="L40" s="19" t="s">
        <v>58</v>
      </c>
      <c r="M40" s="19" t="s">
        <v>92</v>
      </c>
      <c r="N40" s="19" t="s">
        <v>59</v>
      </c>
      <c r="O40" s="58">
        <f t="shared" si="6"/>
        <v>458.33333333333337</v>
      </c>
      <c r="P40" s="58">
        <v>550</v>
      </c>
      <c r="Q40" s="26" t="s">
        <v>123</v>
      </c>
      <c r="R40" s="26">
        <f>P40</f>
        <v>550</v>
      </c>
      <c r="S40" s="26" t="s">
        <v>123</v>
      </c>
      <c r="T40" s="26" t="s">
        <v>123</v>
      </c>
      <c r="U40" s="19" t="s">
        <v>135</v>
      </c>
      <c r="V40" s="19" t="s">
        <v>53</v>
      </c>
      <c r="W40" s="19" t="s">
        <v>126</v>
      </c>
      <c r="X40" s="28">
        <v>44135</v>
      </c>
      <c r="Y40" s="28">
        <v>44165</v>
      </c>
      <c r="Z40" s="22" t="s">
        <v>123</v>
      </c>
      <c r="AA40" s="22" t="s">
        <v>123</v>
      </c>
      <c r="AB40" s="22" t="s">
        <v>123</v>
      </c>
      <c r="AC40" s="22" t="s">
        <v>123</v>
      </c>
      <c r="AD40" s="19" t="s">
        <v>147</v>
      </c>
      <c r="AE40" s="66" t="s">
        <v>121</v>
      </c>
      <c r="AF40" s="57">
        <v>876</v>
      </c>
      <c r="AG40" s="57" t="s">
        <v>122</v>
      </c>
      <c r="AH40" s="67">
        <v>1</v>
      </c>
      <c r="AI40" s="68">
        <v>92401000000</v>
      </c>
      <c r="AJ40" s="57" t="s">
        <v>84</v>
      </c>
      <c r="AK40" s="28">
        <v>44196</v>
      </c>
      <c r="AL40" s="28">
        <v>44196</v>
      </c>
      <c r="AM40" s="28">
        <v>44227</v>
      </c>
      <c r="AN40" s="19">
        <v>2021</v>
      </c>
      <c r="AO40" s="26" t="s">
        <v>123</v>
      </c>
      <c r="AP40" s="26" t="s">
        <v>123</v>
      </c>
      <c r="AQ40" s="26" t="s">
        <v>123</v>
      </c>
      <c r="AR40" s="26" t="s">
        <v>123</v>
      </c>
      <c r="AS40" s="26" t="s">
        <v>123</v>
      </c>
      <c r="AT40" s="26" t="s">
        <v>123</v>
      </c>
      <c r="AU40" s="26" t="s">
        <v>123</v>
      </c>
      <c r="AV40" s="26" t="s">
        <v>123</v>
      </c>
      <c r="AW40" s="26" t="s">
        <v>123</v>
      </c>
      <c r="AX40" s="26" t="s">
        <v>123</v>
      </c>
    </row>
    <row r="41" spans="1:88" s="64" customFormat="1" ht="89.25" outlineLevel="1">
      <c r="A41" s="19">
        <v>4</v>
      </c>
      <c r="B41" s="56">
        <v>71</v>
      </c>
      <c r="C41" s="19" t="s">
        <v>53</v>
      </c>
      <c r="D41" s="19" t="s">
        <v>138</v>
      </c>
      <c r="E41" s="25" t="s">
        <v>88</v>
      </c>
      <c r="F41" s="19">
        <v>1</v>
      </c>
      <c r="G41" s="19" t="s">
        <v>148</v>
      </c>
      <c r="H41" s="56" t="s">
        <v>62</v>
      </c>
      <c r="I41" s="56" t="s">
        <v>62</v>
      </c>
      <c r="J41" s="19">
        <v>2</v>
      </c>
      <c r="K41" s="25" t="s">
        <v>123</v>
      </c>
      <c r="L41" s="19" t="s">
        <v>58</v>
      </c>
      <c r="M41" s="19" t="s">
        <v>92</v>
      </c>
      <c r="N41" s="19" t="s">
        <v>59</v>
      </c>
      <c r="O41" s="58">
        <f t="shared" si="6"/>
        <v>151.61250000000001</v>
      </c>
      <c r="P41" s="58">
        <v>181.935</v>
      </c>
      <c r="Q41" s="26" t="s">
        <v>123</v>
      </c>
      <c r="R41" s="26">
        <f>P41</f>
        <v>181.935</v>
      </c>
      <c r="S41" s="26" t="s">
        <v>123</v>
      </c>
      <c r="T41" s="26" t="s">
        <v>123</v>
      </c>
      <c r="U41" s="19" t="s">
        <v>135</v>
      </c>
      <c r="V41" s="19" t="s">
        <v>53</v>
      </c>
      <c r="W41" s="19" t="s">
        <v>126</v>
      </c>
      <c r="X41" s="28">
        <v>44165</v>
      </c>
      <c r="Y41" s="28">
        <v>44196</v>
      </c>
      <c r="Z41" s="22" t="s">
        <v>123</v>
      </c>
      <c r="AA41" s="22" t="s">
        <v>123</v>
      </c>
      <c r="AB41" s="22" t="s">
        <v>123</v>
      </c>
      <c r="AC41" s="22" t="s">
        <v>123</v>
      </c>
      <c r="AD41" s="19" t="s">
        <v>148</v>
      </c>
      <c r="AE41" s="66" t="s">
        <v>121</v>
      </c>
      <c r="AF41" s="57">
        <v>876</v>
      </c>
      <c r="AG41" s="57" t="s">
        <v>122</v>
      </c>
      <c r="AH41" s="67">
        <v>1</v>
      </c>
      <c r="AI41" s="68">
        <v>92401000000</v>
      </c>
      <c r="AJ41" s="57" t="s">
        <v>84</v>
      </c>
      <c r="AK41" s="28">
        <v>44227</v>
      </c>
      <c r="AL41" s="28">
        <v>44227</v>
      </c>
      <c r="AM41" s="28">
        <v>44255</v>
      </c>
      <c r="AN41" s="19">
        <v>2021</v>
      </c>
      <c r="AO41" s="26" t="s">
        <v>123</v>
      </c>
      <c r="AP41" s="26" t="s">
        <v>123</v>
      </c>
      <c r="AQ41" s="26" t="s">
        <v>123</v>
      </c>
      <c r="AR41" s="26" t="s">
        <v>123</v>
      </c>
      <c r="AS41" s="26" t="s">
        <v>123</v>
      </c>
      <c r="AT41" s="26" t="s">
        <v>123</v>
      </c>
      <c r="AU41" s="26" t="s">
        <v>123</v>
      </c>
      <c r="AV41" s="26" t="s">
        <v>123</v>
      </c>
      <c r="AW41" s="26" t="s">
        <v>123</v>
      </c>
      <c r="AX41" s="26" t="s">
        <v>123</v>
      </c>
    </row>
    <row r="42" spans="1:88" s="64" customFormat="1" ht="52.5" customHeight="1" outlineLevel="1">
      <c r="A42" s="22">
        <v>7</v>
      </c>
      <c r="B42" s="56">
        <v>73</v>
      </c>
      <c r="C42" s="25" t="s">
        <v>53</v>
      </c>
      <c r="D42" s="57" t="s">
        <v>149</v>
      </c>
      <c r="E42" s="19" t="s">
        <v>93</v>
      </c>
      <c r="F42" s="19">
        <v>1</v>
      </c>
      <c r="G42" s="19" t="s">
        <v>254</v>
      </c>
      <c r="H42" s="106" t="s">
        <v>150</v>
      </c>
      <c r="I42" s="106" t="s">
        <v>151</v>
      </c>
      <c r="J42" s="25">
        <v>1</v>
      </c>
      <c r="K42" s="25" t="s">
        <v>134</v>
      </c>
      <c r="L42" s="19" t="s">
        <v>58</v>
      </c>
      <c r="M42" s="19" t="s">
        <v>92</v>
      </c>
      <c r="N42" s="19" t="s">
        <v>152</v>
      </c>
      <c r="O42" s="58">
        <v>1166</v>
      </c>
      <c r="P42" s="58">
        <f>O42</f>
        <v>1166</v>
      </c>
      <c r="Q42" s="58">
        <v>742</v>
      </c>
      <c r="R42" s="58">
        <v>424</v>
      </c>
      <c r="S42" s="26" t="s">
        <v>123</v>
      </c>
      <c r="T42" s="26" t="s">
        <v>123</v>
      </c>
      <c r="U42" s="19" t="s">
        <v>65</v>
      </c>
      <c r="V42" s="19" t="s">
        <v>53</v>
      </c>
      <c r="W42" s="19" t="s">
        <v>131</v>
      </c>
      <c r="X42" s="28">
        <v>43982</v>
      </c>
      <c r="Y42" s="28">
        <v>43982</v>
      </c>
      <c r="Z42" s="26" t="s">
        <v>238</v>
      </c>
      <c r="AA42" s="26" t="s">
        <v>255</v>
      </c>
      <c r="AB42" s="100" t="s">
        <v>256</v>
      </c>
      <c r="AC42" s="26" t="s">
        <v>123</v>
      </c>
      <c r="AD42" s="19" t="s">
        <v>254</v>
      </c>
      <c r="AE42" s="19" t="s">
        <v>121</v>
      </c>
      <c r="AF42" s="57">
        <v>876</v>
      </c>
      <c r="AG42" s="57" t="s">
        <v>122</v>
      </c>
      <c r="AH42" s="57">
        <v>1</v>
      </c>
      <c r="AI42" s="115">
        <v>71136000000</v>
      </c>
      <c r="AJ42" s="116" t="s">
        <v>153</v>
      </c>
      <c r="AK42" s="117">
        <v>43982</v>
      </c>
      <c r="AL42" s="117">
        <v>44012</v>
      </c>
      <c r="AM42" s="118">
        <v>44316</v>
      </c>
      <c r="AN42" s="22" t="s">
        <v>257</v>
      </c>
      <c r="AO42" s="26" t="s">
        <v>123</v>
      </c>
      <c r="AP42" s="26" t="s">
        <v>123</v>
      </c>
      <c r="AQ42" s="26" t="s">
        <v>123</v>
      </c>
      <c r="AR42" s="26" t="s">
        <v>123</v>
      </c>
      <c r="AS42" s="26" t="s">
        <v>123</v>
      </c>
      <c r="AT42" s="26" t="s">
        <v>123</v>
      </c>
      <c r="AU42" s="26" t="s">
        <v>123</v>
      </c>
      <c r="AV42" s="26" t="s">
        <v>123</v>
      </c>
      <c r="AW42" s="26" t="s">
        <v>123</v>
      </c>
      <c r="AX42" s="26" t="s">
        <v>123</v>
      </c>
    </row>
    <row r="43" spans="1:88" s="64" customFormat="1" ht="165.75" outlineLevel="1">
      <c r="A43" s="22">
        <v>7</v>
      </c>
      <c r="B43" s="56">
        <v>74</v>
      </c>
      <c r="C43" s="25" t="s">
        <v>53</v>
      </c>
      <c r="D43" s="57" t="s">
        <v>154</v>
      </c>
      <c r="E43" s="19" t="s">
        <v>155</v>
      </c>
      <c r="F43" s="19">
        <v>1</v>
      </c>
      <c r="G43" s="19" t="s">
        <v>196</v>
      </c>
      <c r="H43" s="22" t="s">
        <v>156</v>
      </c>
      <c r="I43" s="22" t="s">
        <v>156</v>
      </c>
      <c r="J43" s="22">
        <v>1</v>
      </c>
      <c r="K43" s="25" t="s">
        <v>123</v>
      </c>
      <c r="L43" s="19" t="s">
        <v>58</v>
      </c>
      <c r="M43" s="19" t="s">
        <v>92</v>
      </c>
      <c r="N43" s="19" t="s">
        <v>59</v>
      </c>
      <c r="O43" s="63">
        <f>P43/1.2</f>
        <v>697729.4783368333</v>
      </c>
      <c r="P43" s="63">
        <v>837275.37400419998</v>
      </c>
      <c r="Q43" s="63">
        <f>P43*0.2</f>
        <v>167455.07480084</v>
      </c>
      <c r="R43" s="63">
        <f>P43*0.8</f>
        <v>669820.29920335999</v>
      </c>
      <c r="S43" s="25" t="s">
        <v>123</v>
      </c>
      <c r="T43" s="25" t="s">
        <v>123</v>
      </c>
      <c r="U43" s="22" t="s">
        <v>105</v>
      </c>
      <c r="V43" s="19" t="s">
        <v>53</v>
      </c>
      <c r="W43" s="19" t="s">
        <v>126</v>
      </c>
      <c r="X43" s="27">
        <v>44012</v>
      </c>
      <c r="Y43" s="27">
        <v>44043</v>
      </c>
      <c r="Z43" s="26" t="s">
        <v>123</v>
      </c>
      <c r="AA43" s="26" t="s">
        <v>123</v>
      </c>
      <c r="AB43" s="26" t="s">
        <v>123</v>
      </c>
      <c r="AC43" s="26" t="s">
        <v>123</v>
      </c>
      <c r="AD43" s="19" t="s">
        <v>201</v>
      </c>
      <c r="AE43" s="66" t="s">
        <v>121</v>
      </c>
      <c r="AF43" s="57">
        <v>876</v>
      </c>
      <c r="AG43" s="57" t="s">
        <v>122</v>
      </c>
      <c r="AH43" s="22">
        <v>1</v>
      </c>
      <c r="AI43" s="69">
        <v>71134000000</v>
      </c>
      <c r="AJ43" s="22" t="s">
        <v>157</v>
      </c>
      <c r="AK43" s="27">
        <v>44043</v>
      </c>
      <c r="AL43" s="27">
        <v>44043</v>
      </c>
      <c r="AM43" s="27">
        <v>44561</v>
      </c>
      <c r="AN43" s="22" t="s">
        <v>124</v>
      </c>
      <c r="AO43" s="26" t="s">
        <v>123</v>
      </c>
      <c r="AP43" s="26" t="s">
        <v>123</v>
      </c>
      <c r="AQ43" s="26" t="s">
        <v>123</v>
      </c>
      <c r="AR43" s="26" t="s">
        <v>123</v>
      </c>
      <c r="AS43" s="26" t="s">
        <v>123</v>
      </c>
      <c r="AT43" s="26" t="s">
        <v>123</v>
      </c>
      <c r="AU43" s="26" t="s">
        <v>123</v>
      </c>
      <c r="AV43" s="26" t="s">
        <v>123</v>
      </c>
      <c r="AW43" s="26" t="s">
        <v>123</v>
      </c>
      <c r="AX43" s="26" t="s">
        <v>123</v>
      </c>
    </row>
    <row r="44" spans="1:88" s="64" customFormat="1" ht="46.5" customHeight="1">
      <c r="A44" s="22">
        <v>7</v>
      </c>
      <c r="B44" s="56">
        <v>82</v>
      </c>
      <c r="C44" s="25" t="s">
        <v>53</v>
      </c>
      <c r="D44" s="57" t="s">
        <v>154</v>
      </c>
      <c r="E44" s="19" t="s">
        <v>155</v>
      </c>
      <c r="F44" s="19">
        <v>1</v>
      </c>
      <c r="G44" s="19" t="s">
        <v>197</v>
      </c>
      <c r="H44" s="22" t="s">
        <v>156</v>
      </c>
      <c r="I44" s="22" t="s">
        <v>156</v>
      </c>
      <c r="J44" s="22">
        <v>1</v>
      </c>
      <c r="K44" s="25" t="s">
        <v>123</v>
      </c>
      <c r="L44" s="19" t="s">
        <v>58</v>
      </c>
      <c r="M44" s="19" t="s">
        <v>92</v>
      </c>
      <c r="N44" s="19" t="s">
        <v>59</v>
      </c>
      <c r="O44" s="63">
        <f>P44/1.2</f>
        <v>307428.83625000005</v>
      </c>
      <c r="P44" s="63">
        <v>368914.60350000003</v>
      </c>
      <c r="Q44" s="63">
        <f>P44*0.2</f>
        <v>73782.920700000002</v>
      </c>
      <c r="R44" s="63">
        <f>P44*0.8</f>
        <v>295131.68280000001</v>
      </c>
      <c r="S44" s="25" t="s">
        <v>123</v>
      </c>
      <c r="T44" s="25" t="s">
        <v>123</v>
      </c>
      <c r="U44" s="22" t="s">
        <v>105</v>
      </c>
      <c r="V44" s="19" t="s">
        <v>53</v>
      </c>
      <c r="W44" s="19" t="s">
        <v>126</v>
      </c>
      <c r="X44" s="27">
        <v>44074</v>
      </c>
      <c r="Y44" s="27">
        <v>44104</v>
      </c>
      <c r="Z44" s="26" t="s">
        <v>123</v>
      </c>
      <c r="AA44" s="26" t="s">
        <v>123</v>
      </c>
      <c r="AB44" s="26" t="s">
        <v>123</v>
      </c>
      <c r="AC44" s="26" t="s">
        <v>123</v>
      </c>
      <c r="AD44" s="19" t="s">
        <v>202</v>
      </c>
      <c r="AE44" s="66" t="s">
        <v>121</v>
      </c>
      <c r="AF44" s="57">
        <v>876</v>
      </c>
      <c r="AG44" s="57" t="s">
        <v>122</v>
      </c>
      <c r="AH44" s="22">
        <v>1</v>
      </c>
      <c r="AI44" s="69">
        <v>71401000000</v>
      </c>
      <c r="AJ44" s="22" t="s">
        <v>159</v>
      </c>
      <c r="AK44" s="27">
        <v>44135</v>
      </c>
      <c r="AL44" s="27">
        <v>44135</v>
      </c>
      <c r="AM44" s="27">
        <v>44561</v>
      </c>
      <c r="AN44" s="22" t="s">
        <v>124</v>
      </c>
      <c r="AO44" s="26" t="s">
        <v>123</v>
      </c>
      <c r="AP44" s="26" t="s">
        <v>123</v>
      </c>
      <c r="AQ44" s="26" t="s">
        <v>123</v>
      </c>
      <c r="AR44" s="26" t="s">
        <v>123</v>
      </c>
      <c r="AS44" s="26" t="s">
        <v>123</v>
      </c>
      <c r="AT44" s="26" t="s">
        <v>123</v>
      </c>
      <c r="AU44" s="26" t="s">
        <v>123</v>
      </c>
      <c r="AV44" s="26" t="s">
        <v>123</v>
      </c>
      <c r="AW44" s="26" t="s">
        <v>123</v>
      </c>
      <c r="AX44" s="26" t="s">
        <v>123</v>
      </c>
    </row>
    <row r="45" spans="1:88" s="64" customFormat="1" ht="89.25">
      <c r="A45" s="22">
        <v>7</v>
      </c>
      <c r="B45" s="56">
        <v>83</v>
      </c>
      <c r="C45" s="25" t="s">
        <v>53</v>
      </c>
      <c r="D45" s="57" t="s">
        <v>154</v>
      </c>
      <c r="E45" s="19" t="s">
        <v>155</v>
      </c>
      <c r="F45" s="19">
        <v>1</v>
      </c>
      <c r="G45" s="19" t="s">
        <v>198</v>
      </c>
      <c r="H45" s="22" t="s">
        <v>156</v>
      </c>
      <c r="I45" s="22" t="s">
        <v>156</v>
      </c>
      <c r="J45" s="22">
        <v>1</v>
      </c>
      <c r="K45" s="25" t="s">
        <v>123</v>
      </c>
      <c r="L45" s="19" t="s">
        <v>58</v>
      </c>
      <c r="M45" s="19" t="s">
        <v>92</v>
      </c>
      <c r="N45" s="19" t="s">
        <v>59</v>
      </c>
      <c r="O45" s="63">
        <f>P45/1.2</f>
        <v>472468.57240000006</v>
      </c>
      <c r="P45" s="63">
        <v>566962.28688000003</v>
      </c>
      <c r="Q45" s="63">
        <f>P45-R45-S45</f>
        <v>85044.343032000004</v>
      </c>
      <c r="R45" s="63">
        <f>P45*0.55</f>
        <v>311829.25778400002</v>
      </c>
      <c r="S45" s="63">
        <f>P45*0.3</f>
        <v>170088.68606400001</v>
      </c>
      <c r="T45" s="25" t="s">
        <v>123</v>
      </c>
      <c r="U45" s="22" t="s">
        <v>105</v>
      </c>
      <c r="V45" s="19" t="s">
        <v>53</v>
      </c>
      <c r="W45" s="19" t="s">
        <v>126</v>
      </c>
      <c r="X45" s="27">
        <v>44012</v>
      </c>
      <c r="Y45" s="27">
        <v>44043</v>
      </c>
      <c r="Z45" s="26" t="s">
        <v>123</v>
      </c>
      <c r="AA45" s="26" t="s">
        <v>123</v>
      </c>
      <c r="AB45" s="26" t="s">
        <v>123</v>
      </c>
      <c r="AC45" s="26" t="s">
        <v>123</v>
      </c>
      <c r="AD45" s="19" t="s">
        <v>203</v>
      </c>
      <c r="AE45" s="66" t="s">
        <v>121</v>
      </c>
      <c r="AF45" s="57">
        <v>876</v>
      </c>
      <c r="AG45" s="57" t="s">
        <v>122</v>
      </c>
      <c r="AH45" s="22">
        <v>1</v>
      </c>
      <c r="AI45" s="69">
        <v>71401000000</v>
      </c>
      <c r="AJ45" s="22" t="s">
        <v>159</v>
      </c>
      <c r="AK45" s="27">
        <v>44043</v>
      </c>
      <c r="AL45" s="27">
        <v>44043</v>
      </c>
      <c r="AM45" s="27">
        <v>44926</v>
      </c>
      <c r="AN45" s="22" t="s">
        <v>160</v>
      </c>
      <c r="AO45" s="26" t="s">
        <v>123</v>
      </c>
      <c r="AP45" s="26" t="s">
        <v>123</v>
      </c>
      <c r="AQ45" s="26" t="s">
        <v>123</v>
      </c>
      <c r="AR45" s="26" t="s">
        <v>123</v>
      </c>
      <c r="AS45" s="26" t="s">
        <v>123</v>
      </c>
      <c r="AT45" s="26" t="s">
        <v>123</v>
      </c>
      <c r="AU45" s="26" t="s">
        <v>123</v>
      </c>
      <c r="AV45" s="26" t="s">
        <v>123</v>
      </c>
      <c r="AW45" s="26" t="s">
        <v>123</v>
      </c>
      <c r="AX45" s="26" t="s">
        <v>123</v>
      </c>
    </row>
    <row r="46" spans="1:88" s="64" customFormat="1" ht="76.5">
      <c r="A46" s="22">
        <v>7</v>
      </c>
      <c r="B46" s="56">
        <v>84</v>
      </c>
      <c r="C46" s="25" t="s">
        <v>53</v>
      </c>
      <c r="D46" s="57" t="s">
        <v>154</v>
      </c>
      <c r="E46" s="19" t="s">
        <v>155</v>
      </c>
      <c r="F46" s="19">
        <v>1</v>
      </c>
      <c r="G46" s="19" t="s">
        <v>199</v>
      </c>
      <c r="H46" s="22" t="s">
        <v>156</v>
      </c>
      <c r="I46" s="22" t="s">
        <v>156</v>
      </c>
      <c r="J46" s="22">
        <v>1</v>
      </c>
      <c r="K46" s="25" t="s">
        <v>123</v>
      </c>
      <c r="L46" s="19" t="s">
        <v>58</v>
      </c>
      <c r="M46" s="19" t="s">
        <v>92</v>
      </c>
      <c r="N46" s="19" t="s">
        <v>59</v>
      </c>
      <c r="O46" s="63">
        <f t="shared" ref="O46" si="8">P46/1.2</f>
        <v>506644.95999999996</v>
      </c>
      <c r="P46" s="63">
        <v>607973.95199999993</v>
      </c>
      <c r="Q46" s="63">
        <f>P46*0.1</f>
        <v>60797.395199999999</v>
      </c>
      <c r="R46" s="63">
        <f>P46*0.6</f>
        <v>364784.37119999994</v>
      </c>
      <c r="S46" s="63">
        <f>P46*0.3</f>
        <v>182392.18559999997</v>
      </c>
      <c r="T46" s="25" t="s">
        <v>123</v>
      </c>
      <c r="U46" s="22" t="s">
        <v>105</v>
      </c>
      <c r="V46" s="19" t="s">
        <v>53</v>
      </c>
      <c r="W46" s="19" t="s">
        <v>126</v>
      </c>
      <c r="X46" s="27">
        <v>44012</v>
      </c>
      <c r="Y46" s="27">
        <v>44043</v>
      </c>
      <c r="Z46" s="26" t="s">
        <v>123</v>
      </c>
      <c r="AA46" s="26" t="s">
        <v>123</v>
      </c>
      <c r="AB46" s="26" t="s">
        <v>123</v>
      </c>
      <c r="AC46" s="26" t="s">
        <v>123</v>
      </c>
      <c r="AD46" s="19" t="s">
        <v>204</v>
      </c>
      <c r="AE46" s="66" t="s">
        <v>121</v>
      </c>
      <c r="AF46" s="57">
        <v>876</v>
      </c>
      <c r="AG46" s="57" t="s">
        <v>122</v>
      </c>
      <c r="AH46" s="22">
        <v>1</v>
      </c>
      <c r="AI46" s="69">
        <v>71134000000</v>
      </c>
      <c r="AJ46" s="22" t="s">
        <v>158</v>
      </c>
      <c r="AK46" s="27">
        <v>44043</v>
      </c>
      <c r="AL46" s="27">
        <v>44043</v>
      </c>
      <c r="AM46" s="27">
        <v>44926</v>
      </c>
      <c r="AN46" s="22" t="s">
        <v>160</v>
      </c>
      <c r="AO46" s="26" t="s">
        <v>123</v>
      </c>
      <c r="AP46" s="26" t="s">
        <v>123</v>
      </c>
      <c r="AQ46" s="26" t="s">
        <v>123</v>
      </c>
      <c r="AR46" s="26" t="s">
        <v>123</v>
      </c>
      <c r="AS46" s="26" t="s">
        <v>123</v>
      </c>
      <c r="AT46" s="26" t="s">
        <v>123</v>
      </c>
      <c r="AU46" s="26" t="s">
        <v>123</v>
      </c>
      <c r="AV46" s="26" t="s">
        <v>123</v>
      </c>
      <c r="AW46" s="26" t="s">
        <v>123</v>
      </c>
      <c r="AX46" s="26" t="s">
        <v>123</v>
      </c>
    </row>
    <row r="47" spans="1:88" s="64" customFormat="1" ht="140.25">
      <c r="A47" s="22">
        <v>7</v>
      </c>
      <c r="B47" s="56">
        <v>86</v>
      </c>
      <c r="C47" s="25" t="s">
        <v>53</v>
      </c>
      <c r="D47" s="57" t="s">
        <v>154</v>
      </c>
      <c r="E47" s="19" t="s">
        <v>155</v>
      </c>
      <c r="F47" s="19">
        <v>1</v>
      </c>
      <c r="G47" s="19" t="s">
        <v>200</v>
      </c>
      <c r="H47" s="22" t="s">
        <v>156</v>
      </c>
      <c r="I47" s="22" t="s">
        <v>156</v>
      </c>
      <c r="J47" s="22">
        <v>1</v>
      </c>
      <c r="K47" s="25" t="s">
        <v>123</v>
      </c>
      <c r="L47" s="19" t="s">
        <v>58</v>
      </c>
      <c r="M47" s="19" t="s">
        <v>92</v>
      </c>
      <c r="N47" s="19" t="s">
        <v>59</v>
      </c>
      <c r="O47" s="63">
        <f>P47/1.2</f>
        <v>355330.00000000006</v>
      </c>
      <c r="P47" s="63">
        <v>426396.00000000006</v>
      </c>
      <c r="Q47" s="63">
        <f>P47*0.3</f>
        <v>127918.80000000002</v>
      </c>
      <c r="R47" s="63">
        <f>P47*0.5</f>
        <v>213198.00000000003</v>
      </c>
      <c r="S47" s="63">
        <f>P47*0.2</f>
        <v>85279.200000000012</v>
      </c>
      <c r="T47" s="25" t="s">
        <v>123</v>
      </c>
      <c r="U47" s="22" t="s">
        <v>105</v>
      </c>
      <c r="V47" s="19" t="s">
        <v>53</v>
      </c>
      <c r="W47" s="19" t="s">
        <v>126</v>
      </c>
      <c r="X47" s="27">
        <v>44012</v>
      </c>
      <c r="Y47" s="27">
        <v>44043</v>
      </c>
      <c r="Z47" s="26" t="s">
        <v>123</v>
      </c>
      <c r="AA47" s="26" t="s">
        <v>123</v>
      </c>
      <c r="AB47" s="26" t="s">
        <v>123</v>
      </c>
      <c r="AC47" s="26" t="s">
        <v>123</v>
      </c>
      <c r="AD47" s="19" t="s">
        <v>205</v>
      </c>
      <c r="AE47" s="66" t="s">
        <v>121</v>
      </c>
      <c r="AF47" s="57">
        <v>876</v>
      </c>
      <c r="AG47" s="57" t="s">
        <v>122</v>
      </c>
      <c r="AH47" s="22">
        <v>1</v>
      </c>
      <c r="AI47" s="69">
        <v>71134000000</v>
      </c>
      <c r="AJ47" s="22" t="s">
        <v>158</v>
      </c>
      <c r="AK47" s="27">
        <v>44043</v>
      </c>
      <c r="AL47" s="27">
        <v>44043</v>
      </c>
      <c r="AM47" s="28">
        <v>44926</v>
      </c>
      <c r="AN47" s="22" t="s">
        <v>160</v>
      </c>
      <c r="AO47" s="26" t="s">
        <v>123</v>
      </c>
      <c r="AP47" s="26" t="s">
        <v>123</v>
      </c>
      <c r="AQ47" s="26" t="s">
        <v>123</v>
      </c>
      <c r="AR47" s="26" t="s">
        <v>123</v>
      </c>
      <c r="AS47" s="26" t="s">
        <v>123</v>
      </c>
      <c r="AT47" s="26" t="s">
        <v>123</v>
      </c>
      <c r="AU47" s="26" t="s">
        <v>123</v>
      </c>
      <c r="AV47" s="26" t="s">
        <v>123</v>
      </c>
      <c r="AW47" s="26" t="s">
        <v>123</v>
      </c>
      <c r="AX47" s="26" t="s">
        <v>123</v>
      </c>
    </row>
    <row r="48" spans="1:88" s="64" customFormat="1" ht="102">
      <c r="A48" s="22">
        <v>7</v>
      </c>
      <c r="B48" s="56">
        <v>87</v>
      </c>
      <c r="C48" s="25" t="s">
        <v>53</v>
      </c>
      <c r="D48" s="22" t="s">
        <v>149</v>
      </c>
      <c r="E48" s="19" t="s">
        <v>96</v>
      </c>
      <c r="F48" s="22">
        <v>1</v>
      </c>
      <c r="G48" s="19" t="s">
        <v>161</v>
      </c>
      <c r="H48" s="22" t="s">
        <v>162</v>
      </c>
      <c r="I48" s="19" t="s">
        <v>163</v>
      </c>
      <c r="J48" s="22">
        <v>1</v>
      </c>
      <c r="K48" s="25" t="s">
        <v>174</v>
      </c>
      <c r="L48" s="19" t="s">
        <v>58</v>
      </c>
      <c r="M48" s="19" t="s">
        <v>92</v>
      </c>
      <c r="N48" s="22" t="s">
        <v>164</v>
      </c>
      <c r="O48" s="63">
        <v>184.8</v>
      </c>
      <c r="P48" s="63">
        <f>O48*1.2</f>
        <v>221.76000000000002</v>
      </c>
      <c r="Q48" s="119">
        <f>P48</f>
        <v>221.76000000000002</v>
      </c>
      <c r="R48" s="25" t="s">
        <v>123</v>
      </c>
      <c r="S48" s="25" t="s">
        <v>123</v>
      </c>
      <c r="T48" s="25" t="s">
        <v>123</v>
      </c>
      <c r="U48" s="22" t="s">
        <v>105</v>
      </c>
      <c r="V48" s="19" t="s">
        <v>53</v>
      </c>
      <c r="W48" s="19" t="s">
        <v>126</v>
      </c>
      <c r="X48" s="28">
        <v>43982</v>
      </c>
      <c r="Y48" s="28" t="s">
        <v>258</v>
      </c>
      <c r="Z48" s="26" t="s">
        <v>123</v>
      </c>
      <c r="AA48" s="26" t="s">
        <v>123</v>
      </c>
      <c r="AB48" s="26" t="s">
        <v>123</v>
      </c>
      <c r="AC48" s="26" t="s">
        <v>123</v>
      </c>
      <c r="AD48" s="19" t="s">
        <v>161</v>
      </c>
      <c r="AE48" s="66" t="s">
        <v>121</v>
      </c>
      <c r="AF48" s="57">
        <v>876</v>
      </c>
      <c r="AG48" s="57" t="s">
        <v>122</v>
      </c>
      <c r="AH48" s="22">
        <v>1</v>
      </c>
      <c r="AI48" s="69">
        <v>45000000000</v>
      </c>
      <c r="AJ48" s="22" t="s">
        <v>71</v>
      </c>
      <c r="AK48" s="28">
        <v>44042</v>
      </c>
      <c r="AL48" s="28">
        <v>44042</v>
      </c>
      <c r="AM48" s="27">
        <v>44196</v>
      </c>
      <c r="AN48" s="22">
        <v>2020</v>
      </c>
      <c r="AO48" s="26" t="s">
        <v>123</v>
      </c>
      <c r="AP48" s="26" t="s">
        <v>123</v>
      </c>
      <c r="AQ48" s="26" t="s">
        <v>123</v>
      </c>
      <c r="AR48" s="26" t="s">
        <v>123</v>
      </c>
      <c r="AS48" s="26" t="s">
        <v>123</v>
      </c>
      <c r="AT48" s="26" t="s">
        <v>123</v>
      </c>
      <c r="AU48" s="26" t="s">
        <v>123</v>
      </c>
      <c r="AV48" s="26" t="s">
        <v>123</v>
      </c>
      <c r="AW48" s="26" t="s">
        <v>123</v>
      </c>
      <c r="AX48" s="26" t="s">
        <v>123</v>
      </c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</row>
    <row r="49" spans="1:88" s="64" customFormat="1" ht="21.75" customHeight="1">
      <c r="A49" s="72">
        <v>7</v>
      </c>
      <c r="B49" s="73">
        <v>97</v>
      </c>
      <c r="C49" s="74" t="s">
        <v>53</v>
      </c>
      <c r="D49" s="72" t="s">
        <v>149</v>
      </c>
      <c r="E49" s="75" t="s">
        <v>227</v>
      </c>
      <c r="F49" s="72">
        <v>1</v>
      </c>
      <c r="G49" s="75" t="s">
        <v>206</v>
      </c>
      <c r="H49" s="76" t="s">
        <v>207</v>
      </c>
      <c r="I49" s="76" t="s">
        <v>208</v>
      </c>
      <c r="J49" s="72">
        <v>2</v>
      </c>
      <c r="K49" s="74" t="s">
        <v>123</v>
      </c>
      <c r="L49" s="75" t="s">
        <v>58</v>
      </c>
      <c r="M49" s="75" t="s">
        <v>92</v>
      </c>
      <c r="N49" s="19" t="s">
        <v>59</v>
      </c>
      <c r="O49" s="77">
        <v>8918.5024333333295</v>
      </c>
      <c r="P49" s="77">
        <v>10702.202919999994</v>
      </c>
      <c r="Q49" s="77">
        <v>10702.202919999994</v>
      </c>
      <c r="R49" s="74" t="s">
        <v>123</v>
      </c>
      <c r="S49" s="74" t="s">
        <v>123</v>
      </c>
      <c r="T49" s="74" t="s">
        <v>123</v>
      </c>
      <c r="U49" s="72" t="s">
        <v>165</v>
      </c>
      <c r="V49" s="75" t="s">
        <v>53</v>
      </c>
      <c r="W49" s="75" t="s">
        <v>126</v>
      </c>
      <c r="X49" s="78">
        <v>43860</v>
      </c>
      <c r="Y49" s="79">
        <v>43890</v>
      </c>
      <c r="Z49" s="80" t="s">
        <v>123</v>
      </c>
      <c r="AA49" s="80" t="s">
        <v>123</v>
      </c>
      <c r="AB49" s="80" t="s">
        <v>123</v>
      </c>
      <c r="AC49" s="80" t="s">
        <v>123</v>
      </c>
      <c r="AD49" s="75" t="s">
        <v>206</v>
      </c>
      <c r="AE49" s="81" t="s">
        <v>121</v>
      </c>
      <c r="AF49" s="82">
        <v>876</v>
      </c>
      <c r="AG49" s="82" t="s">
        <v>122</v>
      </c>
      <c r="AH49" s="72">
        <v>1</v>
      </c>
      <c r="AI49" s="83" t="s">
        <v>210</v>
      </c>
      <c r="AJ49" s="75" t="s">
        <v>209</v>
      </c>
      <c r="AK49" s="79">
        <v>43890</v>
      </c>
      <c r="AL49" s="79">
        <v>43890</v>
      </c>
      <c r="AM49" s="78">
        <v>44865</v>
      </c>
      <c r="AN49" s="72">
        <v>2020</v>
      </c>
      <c r="AO49" s="80" t="s">
        <v>123</v>
      </c>
      <c r="AP49" s="80" t="s">
        <v>123</v>
      </c>
      <c r="AQ49" s="80" t="s">
        <v>123</v>
      </c>
      <c r="AR49" s="80" t="s">
        <v>123</v>
      </c>
      <c r="AS49" s="80" t="s">
        <v>123</v>
      </c>
      <c r="AT49" s="80" t="s">
        <v>123</v>
      </c>
      <c r="AU49" s="80" t="s">
        <v>123</v>
      </c>
      <c r="AV49" s="80" t="s">
        <v>123</v>
      </c>
      <c r="AW49" s="80" t="s">
        <v>123</v>
      </c>
      <c r="AX49" s="80" t="s">
        <v>123</v>
      </c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</row>
    <row r="50" spans="1:88" s="64" customFormat="1" ht="21.75" customHeight="1">
      <c r="A50" s="22">
        <v>7</v>
      </c>
      <c r="B50" s="73">
        <v>98</v>
      </c>
      <c r="C50" s="25" t="s">
        <v>53</v>
      </c>
      <c r="D50" s="72" t="s">
        <v>211</v>
      </c>
      <c r="E50" s="19" t="s">
        <v>96</v>
      </c>
      <c r="F50" s="94">
        <v>1</v>
      </c>
      <c r="G50" s="19" t="s">
        <v>212</v>
      </c>
      <c r="H50" s="21" t="s">
        <v>213</v>
      </c>
      <c r="I50" s="21" t="s">
        <v>213</v>
      </c>
      <c r="J50" s="22">
        <v>2</v>
      </c>
      <c r="K50" s="94" t="s">
        <v>123</v>
      </c>
      <c r="L50" s="19" t="s">
        <v>58</v>
      </c>
      <c r="M50" s="19" t="s">
        <v>92</v>
      </c>
      <c r="N50" s="19" t="s">
        <v>59</v>
      </c>
      <c r="O50" s="63">
        <v>848.676874</v>
      </c>
      <c r="P50" s="63">
        <f>O50*1.2</f>
        <v>1018.4122487999999</v>
      </c>
      <c r="Q50" s="63">
        <v>1018.4122487999999</v>
      </c>
      <c r="R50" s="25" t="s">
        <v>123</v>
      </c>
      <c r="S50" s="25" t="s">
        <v>123</v>
      </c>
      <c r="T50" s="25" t="s">
        <v>123</v>
      </c>
      <c r="U50" s="19" t="s">
        <v>135</v>
      </c>
      <c r="V50" s="19" t="s">
        <v>53</v>
      </c>
      <c r="W50" s="19" t="s">
        <v>126</v>
      </c>
      <c r="X50" s="27">
        <v>43890</v>
      </c>
      <c r="Y50" s="28">
        <v>43921</v>
      </c>
      <c r="Z50" s="26" t="s">
        <v>123</v>
      </c>
      <c r="AA50" s="26" t="s">
        <v>123</v>
      </c>
      <c r="AB50" s="26" t="s">
        <v>123</v>
      </c>
      <c r="AC50" s="26" t="s">
        <v>123</v>
      </c>
      <c r="AD50" s="19" t="s">
        <v>212</v>
      </c>
      <c r="AE50" s="66" t="s">
        <v>121</v>
      </c>
      <c r="AF50" s="57">
        <v>876</v>
      </c>
      <c r="AG50" s="57" t="s">
        <v>122</v>
      </c>
      <c r="AH50" s="22">
        <v>1</v>
      </c>
      <c r="AI50" s="69">
        <v>45000000000</v>
      </c>
      <c r="AJ50" s="22" t="s">
        <v>71</v>
      </c>
      <c r="AK50" s="28">
        <v>43921</v>
      </c>
      <c r="AL50" s="28">
        <v>43921</v>
      </c>
      <c r="AM50" s="27">
        <v>44196</v>
      </c>
      <c r="AN50" s="22">
        <v>2020</v>
      </c>
      <c r="AO50" s="26" t="s">
        <v>123</v>
      </c>
      <c r="AP50" s="26" t="s">
        <v>123</v>
      </c>
      <c r="AQ50" s="26" t="s">
        <v>123</v>
      </c>
      <c r="AR50" s="26" t="s">
        <v>123</v>
      </c>
      <c r="AS50" s="26" t="s">
        <v>123</v>
      </c>
      <c r="AT50" s="26" t="s">
        <v>123</v>
      </c>
      <c r="AU50" s="26" t="s">
        <v>123</v>
      </c>
      <c r="AV50" s="26" t="s">
        <v>123</v>
      </c>
      <c r="AW50" s="26" t="s">
        <v>123</v>
      </c>
      <c r="AX50" s="26" t="s">
        <v>123</v>
      </c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</row>
    <row r="51" spans="1:88" s="64" customFormat="1" ht="36.75" customHeight="1">
      <c r="A51" s="22">
        <v>7</v>
      </c>
      <c r="B51" s="73">
        <v>99</v>
      </c>
      <c r="C51" s="25" t="s">
        <v>53</v>
      </c>
      <c r="D51" s="19" t="s">
        <v>138</v>
      </c>
      <c r="E51" s="19" t="s">
        <v>96</v>
      </c>
      <c r="F51" s="94">
        <v>1</v>
      </c>
      <c r="G51" s="59" t="s">
        <v>214</v>
      </c>
      <c r="H51" s="59" t="s">
        <v>215</v>
      </c>
      <c r="I51" s="59" t="s">
        <v>215</v>
      </c>
      <c r="J51" s="94">
        <v>1</v>
      </c>
      <c r="K51" s="25" t="s">
        <v>123</v>
      </c>
      <c r="L51" s="25" t="s">
        <v>58</v>
      </c>
      <c r="M51" s="25" t="s">
        <v>92</v>
      </c>
      <c r="N51" s="25" t="s">
        <v>59</v>
      </c>
      <c r="O51" s="58">
        <v>708.33333000000005</v>
      </c>
      <c r="P51" s="58">
        <f>O51*1.2</f>
        <v>849.99999600000001</v>
      </c>
      <c r="Q51" s="58">
        <v>849.99999600000001</v>
      </c>
      <c r="R51" s="26" t="s">
        <v>123</v>
      </c>
      <c r="S51" s="26" t="s">
        <v>123</v>
      </c>
      <c r="T51" s="59" t="s">
        <v>123</v>
      </c>
      <c r="U51" s="59" t="s">
        <v>165</v>
      </c>
      <c r="V51" s="59" t="s">
        <v>53</v>
      </c>
      <c r="W51" s="59" t="s">
        <v>126</v>
      </c>
      <c r="X51" s="28" t="s">
        <v>72</v>
      </c>
      <c r="Y51" s="28">
        <v>43951</v>
      </c>
      <c r="Z51" s="26" t="s">
        <v>123</v>
      </c>
      <c r="AA51" s="26" t="s">
        <v>123</v>
      </c>
      <c r="AB51" s="26" t="s">
        <v>123</v>
      </c>
      <c r="AC51" s="26" t="s">
        <v>123</v>
      </c>
      <c r="AD51" s="59" t="s">
        <v>214</v>
      </c>
      <c r="AE51" s="14" t="s">
        <v>121</v>
      </c>
      <c r="AF51" s="14">
        <v>876</v>
      </c>
      <c r="AG51" s="14" t="s">
        <v>122</v>
      </c>
      <c r="AH51" s="14">
        <v>1</v>
      </c>
      <c r="AI51" s="68">
        <v>92401000000</v>
      </c>
      <c r="AJ51" s="57" t="s">
        <v>84</v>
      </c>
      <c r="AK51" s="95">
        <v>43951</v>
      </c>
      <c r="AL51" s="95">
        <v>43951</v>
      </c>
      <c r="AM51" s="95">
        <v>43982</v>
      </c>
      <c r="AN51" s="62">
        <v>2020</v>
      </c>
      <c r="AO51" s="26" t="s">
        <v>123</v>
      </c>
      <c r="AP51" s="26" t="s">
        <v>123</v>
      </c>
      <c r="AQ51" s="26" t="s">
        <v>123</v>
      </c>
      <c r="AR51" s="26" t="s">
        <v>123</v>
      </c>
      <c r="AS51" s="26" t="s">
        <v>123</v>
      </c>
      <c r="AT51" s="26" t="s">
        <v>123</v>
      </c>
      <c r="AU51" s="26" t="s">
        <v>123</v>
      </c>
      <c r="AV51" s="26" t="s">
        <v>123</v>
      </c>
      <c r="AW51" s="26" t="s">
        <v>123</v>
      </c>
      <c r="AX51" s="26" t="s">
        <v>123</v>
      </c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</row>
    <row r="52" spans="1:88" s="64" customFormat="1" ht="38.25" customHeight="1">
      <c r="A52" s="22">
        <v>7</v>
      </c>
      <c r="B52" s="73">
        <v>100</v>
      </c>
      <c r="C52" s="25" t="s">
        <v>53</v>
      </c>
      <c r="D52" s="19" t="s">
        <v>138</v>
      </c>
      <c r="E52" s="19" t="s">
        <v>96</v>
      </c>
      <c r="F52" s="94">
        <v>1</v>
      </c>
      <c r="G52" s="59" t="s">
        <v>216</v>
      </c>
      <c r="H52" s="59" t="s">
        <v>215</v>
      </c>
      <c r="I52" s="59" t="s">
        <v>215</v>
      </c>
      <c r="J52" s="94">
        <v>1</v>
      </c>
      <c r="K52" s="25" t="s">
        <v>123</v>
      </c>
      <c r="L52" s="25" t="s">
        <v>58</v>
      </c>
      <c r="M52" s="25" t="s">
        <v>92</v>
      </c>
      <c r="N52" s="25" t="s">
        <v>59</v>
      </c>
      <c r="O52" s="58">
        <v>250</v>
      </c>
      <c r="P52" s="58">
        <v>300</v>
      </c>
      <c r="Q52" s="58">
        <v>300</v>
      </c>
      <c r="R52" s="26" t="s">
        <v>123</v>
      </c>
      <c r="S52" s="26" t="s">
        <v>123</v>
      </c>
      <c r="T52" s="59" t="s">
        <v>123</v>
      </c>
      <c r="U52" s="59" t="s">
        <v>165</v>
      </c>
      <c r="V52" s="59" t="s">
        <v>53</v>
      </c>
      <c r="W52" s="59" t="s">
        <v>126</v>
      </c>
      <c r="X52" s="28">
        <v>43921</v>
      </c>
      <c r="Y52" s="28">
        <v>43951</v>
      </c>
      <c r="Z52" s="26" t="s">
        <v>123</v>
      </c>
      <c r="AA52" s="26" t="s">
        <v>123</v>
      </c>
      <c r="AB52" s="26" t="s">
        <v>123</v>
      </c>
      <c r="AC52" s="26" t="s">
        <v>123</v>
      </c>
      <c r="AD52" s="59" t="s">
        <v>216</v>
      </c>
      <c r="AE52" s="14" t="s">
        <v>121</v>
      </c>
      <c r="AF52" s="14">
        <v>876</v>
      </c>
      <c r="AG52" s="14" t="s">
        <v>122</v>
      </c>
      <c r="AH52" s="14">
        <v>1</v>
      </c>
      <c r="AI52" s="68">
        <v>92401000000</v>
      </c>
      <c r="AJ52" s="57" t="s">
        <v>84</v>
      </c>
      <c r="AK52" s="95">
        <v>43951</v>
      </c>
      <c r="AL52" s="95">
        <v>43951</v>
      </c>
      <c r="AM52" s="95">
        <v>43982</v>
      </c>
      <c r="AN52" s="62" t="s">
        <v>217</v>
      </c>
      <c r="AO52" s="26" t="s">
        <v>123</v>
      </c>
      <c r="AP52" s="26" t="s">
        <v>123</v>
      </c>
      <c r="AQ52" s="26" t="s">
        <v>123</v>
      </c>
      <c r="AR52" s="26" t="s">
        <v>123</v>
      </c>
      <c r="AS52" s="26" t="s">
        <v>123</v>
      </c>
      <c r="AT52" s="26" t="s">
        <v>123</v>
      </c>
      <c r="AU52" s="26" t="s">
        <v>123</v>
      </c>
      <c r="AV52" s="26" t="s">
        <v>123</v>
      </c>
      <c r="AW52" s="26" t="s">
        <v>123</v>
      </c>
      <c r="AX52" s="26" t="s">
        <v>123</v>
      </c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</row>
    <row r="53" spans="1:88" s="64" customFormat="1" ht="21.75" customHeight="1">
      <c r="A53" s="22">
        <v>7</v>
      </c>
      <c r="B53" s="73">
        <v>101</v>
      </c>
      <c r="C53" s="25" t="s">
        <v>53</v>
      </c>
      <c r="D53" s="19" t="s">
        <v>138</v>
      </c>
      <c r="E53" s="19" t="s">
        <v>96</v>
      </c>
      <c r="F53" s="94">
        <v>1</v>
      </c>
      <c r="G53" s="59" t="s">
        <v>218</v>
      </c>
      <c r="H53" s="59" t="s">
        <v>215</v>
      </c>
      <c r="I53" s="59" t="s">
        <v>215</v>
      </c>
      <c r="J53" s="94">
        <v>1</v>
      </c>
      <c r="K53" s="25" t="s">
        <v>123</v>
      </c>
      <c r="L53" s="25" t="s">
        <v>58</v>
      </c>
      <c r="M53" s="25" t="s">
        <v>92</v>
      </c>
      <c r="N53" s="25" t="s">
        <v>59</v>
      </c>
      <c r="O53" s="58">
        <v>700</v>
      </c>
      <c r="P53" s="58">
        <f>O53*1.2</f>
        <v>840</v>
      </c>
      <c r="Q53" s="58">
        <v>840</v>
      </c>
      <c r="R53" s="26" t="s">
        <v>123</v>
      </c>
      <c r="S53" s="26" t="s">
        <v>123</v>
      </c>
      <c r="T53" s="59" t="s">
        <v>123</v>
      </c>
      <c r="U53" s="59" t="s">
        <v>165</v>
      </c>
      <c r="V53" s="59" t="s">
        <v>53</v>
      </c>
      <c r="W53" s="59" t="s">
        <v>126</v>
      </c>
      <c r="X53" s="28">
        <v>43921</v>
      </c>
      <c r="Y53" s="28">
        <v>43951</v>
      </c>
      <c r="Z53" s="26" t="s">
        <v>123</v>
      </c>
      <c r="AA53" s="26" t="s">
        <v>123</v>
      </c>
      <c r="AB53" s="26" t="s">
        <v>123</v>
      </c>
      <c r="AC53" s="26" t="s">
        <v>123</v>
      </c>
      <c r="AD53" s="59" t="s">
        <v>218</v>
      </c>
      <c r="AE53" s="14" t="s">
        <v>121</v>
      </c>
      <c r="AF53" s="14">
        <v>876</v>
      </c>
      <c r="AG53" s="14" t="s">
        <v>122</v>
      </c>
      <c r="AH53" s="14">
        <v>1</v>
      </c>
      <c r="AI53" s="68">
        <v>92401000000</v>
      </c>
      <c r="AJ53" s="57" t="s">
        <v>84</v>
      </c>
      <c r="AK53" s="95">
        <v>43951</v>
      </c>
      <c r="AL53" s="95">
        <v>43951</v>
      </c>
      <c r="AM53" s="95">
        <v>43982</v>
      </c>
      <c r="AN53" s="62" t="s">
        <v>217</v>
      </c>
      <c r="AO53" s="26" t="s">
        <v>123</v>
      </c>
      <c r="AP53" s="26" t="s">
        <v>123</v>
      </c>
      <c r="AQ53" s="26" t="s">
        <v>123</v>
      </c>
      <c r="AR53" s="26" t="s">
        <v>123</v>
      </c>
      <c r="AS53" s="26" t="s">
        <v>123</v>
      </c>
      <c r="AT53" s="26" t="s">
        <v>123</v>
      </c>
      <c r="AU53" s="26" t="s">
        <v>123</v>
      </c>
      <c r="AV53" s="26" t="s">
        <v>123</v>
      </c>
      <c r="AW53" s="26" t="s">
        <v>123</v>
      </c>
      <c r="AX53" s="26" t="s">
        <v>123</v>
      </c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</row>
    <row r="54" spans="1:88" s="94" customFormat="1" ht="57" customHeight="1">
      <c r="A54" s="94">
        <v>7</v>
      </c>
      <c r="B54" s="56">
        <v>102</v>
      </c>
      <c r="C54" s="25" t="s">
        <v>53</v>
      </c>
      <c r="D54" s="19" t="s">
        <v>154</v>
      </c>
      <c r="E54" s="19" t="s">
        <v>96</v>
      </c>
      <c r="F54" s="94">
        <v>1</v>
      </c>
      <c r="G54" s="59" t="s">
        <v>219</v>
      </c>
      <c r="H54" s="59" t="s">
        <v>220</v>
      </c>
      <c r="I54" s="59" t="s">
        <v>220</v>
      </c>
      <c r="J54" s="94">
        <v>1</v>
      </c>
      <c r="K54" s="25" t="s">
        <v>123</v>
      </c>
      <c r="L54" s="25" t="s">
        <v>58</v>
      </c>
      <c r="M54" s="25" t="s">
        <v>92</v>
      </c>
      <c r="N54" s="25" t="s">
        <v>59</v>
      </c>
      <c r="O54" s="58">
        <v>37.240400000000001</v>
      </c>
      <c r="P54" s="58">
        <v>37.240400000000001</v>
      </c>
      <c r="Q54" s="58">
        <v>37.240400000000001</v>
      </c>
      <c r="R54" s="26" t="s">
        <v>123</v>
      </c>
      <c r="S54" s="26" t="s">
        <v>123</v>
      </c>
      <c r="T54" s="59" t="s">
        <v>123</v>
      </c>
      <c r="U54" s="59" t="s">
        <v>65</v>
      </c>
      <c r="V54" s="59" t="s">
        <v>53</v>
      </c>
      <c r="W54" s="59" t="s">
        <v>131</v>
      </c>
      <c r="X54" s="28">
        <v>43921</v>
      </c>
      <c r="Y54" s="28">
        <v>43921</v>
      </c>
      <c r="Z54" s="22" t="s">
        <v>223</v>
      </c>
      <c r="AA54" s="59" t="s">
        <v>224</v>
      </c>
      <c r="AB54" s="59" t="s">
        <v>225</v>
      </c>
      <c r="AC54" s="59" t="s">
        <v>226</v>
      </c>
      <c r="AD54" s="59" t="s">
        <v>219</v>
      </c>
      <c r="AE54" s="14" t="s">
        <v>121</v>
      </c>
      <c r="AF54" s="14">
        <v>876</v>
      </c>
      <c r="AG54" s="14" t="s">
        <v>122</v>
      </c>
      <c r="AH54" s="14">
        <v>1</v>
      </c>
      <c r="AI54" s="13">
        <v>71160000000</v>
      </c>
      <c r="AJ54" s="96" t="s">
        <v>221</v>
      </c>
      <c r="AK54" s="95" t="s">
        <v>72</v>
      </c>
      <c r="AL54" s="95" t="s">
        <v>72</v>
      </c>
      <c r="AM54" s="95">
        <v>45199</v>
      </c>
      <c r="AN54" s="62" t="s">
        <v>222</v>
      </c>
      <c r="AO54" s="26" t="s">
        <v>123</v>
      </c>
      <c r="AP54" s="26" t="s">
        <v>123</v>
      </c>
      <c r="AQ54" s="26" t="s">
        <v>123</v>
      </c>
      <c r="AR54" s="26" t="s">
        <v>123</v>
      </c>
      <c r="AS54" s="26" t="s">
        <v>123</v>
      </c>
      <c r="AT54" s="26" t="s">
        <v>123</v>
      </c>
      <c r="AU54" s="26" t="s">
        <v>123</v>
      </c>
      <c r="AV54" s="26" t="s">
        <v>123</v>
      </c>
      <c r="AW54" s="26" t="s">
        <v>123</v>
      </c>
      <c r="AX54" s="26" t="s">
        <v>123</v>
      </c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:88" s="97" customFormat="1" ht="57" customHeight="1">
      <c r="A55" s="94">
        <v>7</v>
      </c>
      <c r="B55" s="56">
        <v>103</v>
      </c>
      <c r="C55" s="25" t="s">
        <v>53</v>
      </c>
      <c r="D55" s="19" t="s">
        <v>149</v>
      </c>
      <c r="E55" s="19" t="s">
        <v>227</v>
      </c>
      <c r="F55" s="94">
        <v>1</v>
      </c>
      <c r="G55" s="59" t="s">
        <v>228</v>
      </c>
      <c r="H55" s="59" t="s">
        <v>207</v>
      </c>
      <c r="I55" s="59" t="s">
        <v>208</v>
      </c>
      <c r="J55" s="94">
        <v>2</v>
      </c>
      <c r="K55" s="25" t="s">
        <v>123</v>
      </c>
      <c r="L55" s="25" t="s">
        <v>58</v>
      </c>
      <c r="M55" s="25" t="s">
        <v>92</v>
      </c>
      <c r="N55" s="25" t="s">
        <v>59</v>
      </c>
      <c r="O55" s="58">
        <v>9075.1751999999997</v>
      </c>
      <c r="P55" s="58">
        <v>10890.21024</v>
      </c>
      <c r="Q55" s="58">
        <v>4900.5946100000001</v>
      </c>
      <c r="R55" s="58">
        <v>5989.6156300000002</v>
      </c>
      <c r="S55" s="26" t="s">
        <v>123</v>
      </c>
      <c r="T55" s="59" t="s">
        <v>123</v>
      </c>
      <c r="U55" s="59" t="s">
        <v>165</v>
      </c>
      <c r="V55" s="59" t="s">
        <v>53</v>
      </c>
      <c r="W55" s="59" t="s">
        <v>126</v>
      </c>
      <c r="X55" s="28">
        <v>43921</v>
      </c>
      <c r="Y55" s="28">
        <v>43951</v>
      </c>
      <c r="Z55" s="26" t="s">
        <v>123</v>
      </c>
      <c r="AA55" s="26" t="s">
        <v>123</v>
      </c>
      <c r="AB55" s="26" t="s">
        <v>123</v>
      </c>
      <c r="AC55" s="26" t="s">
        <v>123</v>
      </c>
      <c r="AD55" s="59" t="s">
        <v>228</v>
      </c>
      <c r="AE55" s="14" t="s">
        <v>121</v>
      </c>
      <c r="AF55" s="14">
        <v>876</v>
      </c>
      <c r="AG55" s="14" t="s">
        <v>122</v>
      </c>
      <c r="AH55" s="14">
        <v>1</v>
      </c>
      <c r="AI55" s="13">
        <v>87000000000</v>
      </c>
      <c r="AJ55" s="98" t="s">
        <v>229</v>
      </c>
      <c r="AK55" s="95">
        <v>43951</v>
      </c>
      <c r="AL55" s="95">
        <v>43951</v>
      </c>
      <c r="AM55" s="95">
        <v>44561</v>
      </c>
      <c r="AN55" s="62" t="s">
        <v>230</v>
      </c>
      <c r="AO55" s="26" t="s">
        <v>123</v>
      </c>
      <c r="AP55" s="26" t="s">
        <v>123</v>
      </c>
      <c r="AQ55" s="26" t="s">
        <v>123</v>
      </c>
      <c r="AR55" s="26" t="s">
        <v>123</v>
      </c>
      <c r="AS55" s="26" t="s">
        <v>123</v>
      </c>
      <c r="AT55" s="26" t="s">
        <v>123</v>
      </c>
      <c r="AU55" s="26" t="s">
        <v>123</v>
      </c>
      <c r="AV55" s="26" t="s">
        <v>123</v>
      </c>
      <c r="AW55" s="26" t="s">
        <v>123</v>
      </c>
      <c r="AX55" s="26" t="s">
        <v>123</v>
      </c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97" customFormat="1" ht="49.5" customHeight="1">
      <c r="A56" s="94">
        <v>7</v>
      </c>
      <c r="B56" s="56">
        <v>104</v>
      </c>
      <c r="C56" s="25" t="s">
        <v>53</v>
      </c>
      <c r="D56" s="19" t="s">
        <v>149</v>
      </c>
      <c r="E56" s="19" t="s">
        <v>227</v>
      </c>
      <c r="F56" s="94">
        <v>1</v>
      </c>
      <c r="G56" s="59" t="s">
        <v>233</v>
      </c>
      <c r="H56" s="59" t="s">
        <v>207</v>
      </c>
      <c r="I56" s="59" t="s">
        <v>208</v>
      </c>
      <c r="J56" s="94">
        <v>2</v>
      </c>
      <c r="K56" s="25" t="s">
        <v>123</v>
      </c>
      <c r="L56" s="25" t="s">
        <v>58</v>
      </c>
      <c r="M56" s="25" t="s">
        <v>92</v>
      </c>
      <c r="N56" s="25" t="s">
        <v>59</v>
      </c>
      <c r="O56" s="58">
        <v>4391.1194999999998</v>
      </c>
      <c r="P56" s="58">
        <f>O56*1.2</f>
        <v>5269.3433999999997</v>
      </c>
      <c r="Q56" s="58">
        <v>5269.3433999999997</v>
      </c>
      <c r="R56" s="26" t="s">
        <v>123</v>
      </c>
      <c r="S56" s="26" t="s">
        <v>123</v>
      </c>
      <c r="T56" s="59" t="s">
        <v>123</v>
      </c>
      <c r="U56" s="59" t="s">
        <v>165</v>
      </c>
      <c r="V56" s="59" t="s">
        <v>53</v>
      </c>
      <c r="W56" s="59" t="s">
        <v>126</v>
      </c>
      <c r="X56" s="28">
        <v>43921</v>
      </c>
      <c r="Y56" s="28">
        <v>43951</v>
      </c>
      <c r="Z56" s="26" t="s">
        <v>123</v>
      </c>
      <c r="AA56" s="26" t="s">
        <v>123</v>
      </c>
      <c r="AB56" s="26" t="s">
        <v>123</v>
      </c>
      <c r="AC56" s="26" t="s">
        <v>123</v>
      </c>
      <c r="AD56" s="59" t="s">
        <v>231</v>
      </c>
      <c r="AE56" s="14" t="s">
        <v>121</v>
      </c>
      <c r="AF56" s="14">
        <v>876</v>
      </c>
      <c r="AG56" s="14" t="s">
        <v>122</v>
      </c>
      <c r="AH56" s="14">
        <v>1</v>
      </c>
      <c r="AI56" s="61">
        <v>27203819002</v>
      </c>
      <c r="AJ56" s="14" t="s">
        <v>232</v>
      </c>
      <c r="AK56" s="62" t="s">
        <v>73</v>
      </c>
      <c r="AL56" s="62" t="s">
        <v>73</v>
      </c>
      <c r="AM56" s="62" t="s">
        <v>127</v>
      </c>
      <c r="AN56" s="62" t="s">
        <v>217</v>
      </c>
      <c r="AO56" s="26" t="s">
        <v>123</v>
      </c>
      <c r="AP56" s="26" t="s">
        <v>123</v>
      </c>
      <c r="AQ56" s="26" t="s">
        <v>123</v>
      </c>
      <c r="AR56" s="26" t="s">
        <v>123</v>
      </c>
      <c r="AS56" s="26" t="s">
        <v>123</v>
      </c>
      <c r="AT56" s="26" t="s">
        <v>123</v>
      </c>
      <c r="AU56" s="26" t="s">
        <v>123</v>
      </c>
      <c r="AV56" s="26" t="s">
        <v>123</v>
      </c>
      <c r="AW56" s="26" t="s">
        <v>123</v>
      </c>
      <c r="AX56" s="26" t="s">
        <v>123</v>
      </c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1:88" s="97" customFormat="1" ht="49.5" customHeight="1">
      <c r="A57" s="94">
        <v>7</v>
      </c>
      <c r="B57" s="56">
        <v>105</v>
      </c>
      <c r="C57" s="25" t="s">
        <v>53</v>
      </c>
      <c r="D57" s="19" t="s">
        <v>149</v>
      </c>
      <c r="E57" s="19" t="s">
        <v>227</v>
      </c>
      <c r="F57" s="94">
        <v>1</v>
      </c>
      <c r="G57" s="59" t="s">
        <v>234</v>
      </c>
      <c r="H57" s="59" t="s">
        <v>207</v>
      </c>
      <c r="I57" s="59" t="s">
        <v>208</v>
      </c>
      <c r="J57" s="94">
        <v>2</v>
      </c>
      <c r="K57" s="25" t="s">
        <v>123</v>
      </c>
      <c r="L57" s="25" t="s">
        <v>58</v>
      </c>
      <c r="M57" s="25" t="s">
        <v>92</v>
      </c>
      <c r="N57" s="25" t="s">
        <v>59</v>
      </c>
      <c r="O57" s="58">
        <v>5730.9167299999999</v>
      </c>
      <c r="P57" s="58">
        <v>6877.1000759999997</v>
      </c>
      <c r="Q57" s="58">
        <v>6877.1000759999997</v>
      </c>
      <c r="R57" s="26" t="s">
        <v>123</v>
      </c>
      <c r="S57" s="26" t="s">
        <v>123</v>
      </c>
      <c r="T57" s="59" t="s">
        <v>123</v>
      </c>
      <c r="U57" s="59" t="s">
        <v>165</v>
      </c>
      <c r="V57" s="59" t="s">
        <v>53</v>
      </c>
      <c r="W57" s="59" t="s">
        <v>126</v>
      </c>
      <c r="X57" s="28">
        <v>43921</v>
      </c>
      <c r="Y57" s="28">
        <v>43951</v>
      </c>
      <c r="Z57" s="26" t="s">
        <v>123</v>
      </c>
      <c r="AA57" s="26" t="s">
        <v>123</v>
      </c>
      <c r="AB57" s="26" t="s">
        <v>123</v>
      </c>
      <c r="AC57" s="26" t="s">
        <v>123</v>
      </c>
      <c r="AD57" s="59" t="s">
        <v>234</v>
      </c>
      <c r="AE57" s="14" t="s">
        <v>121</v>
      </c>
      <c r="AF57" s="14">
        <v>876</v>
      </c>
      <c r="AG57" s="14" t="s">
        <v>122</v>
      </c>
      <c r="AH57" s="14">
        <v>1</v>
      </c>
      <c r="AI57" s="13">
        <v>27000000000</v>
      </c>
      <c r="AJ57" s="98" t="s">
        <v>235</v>
      </c>
      <c r="AK57" s="62" t="s">
        <v>73</v>
      </c>
      <c r="AL57" s="62" t="s">
        <v>73</v>
      </c>
      <c r="AM57" s="62" t="s">
        <v>127</v>
      </c>
      <c r="AN57" s="62" t="s">
        <v>217</v>
      </c>
      <c r="AO57" s="26" t="s">
        <v>123</v>
      </c>
      <c r="AP57" s="26" t="s">
        <v>123</v>
      </c>
      <c r="AQ57" s="26" t="s">
        <v>123</v>
      </c>
      <c r="AR57" s="26" t="s">
        <v>123</v>
      </c>
      <c r="AS57" s="26" t="s">
        <v>123</v>
      </c>
      <c r="AT57" s="26" t="s">
        <v>123</v>
      </c>
      <c r="AU57" s="26" t="s">
        <v>123</v>
      </c>
      <c r="AV57" s="26" t="s">
        <v>123</v>
      </c>
      <c r="AW57" s="26" t="s">
        <v>123</v>
      </c>
      <c r="AX57" s="26" t="s">
        <v>123</v>
      </c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:88" s="97" customFormat="1" ht="49.5" customHeight="1">
      <c r="A58" s="94">
        <v>7</v>
      </c>
      <c r="B58" s="56">
        <v>106</v>
      </c>
      <c r="C58" s="25" t="s">
        <v>53</v>
      </c>
      <c r="D58" s="19" t="s">
        <v>149</v>
      </c>
      <c r="E58" s="19" t="s">
        <v>93</v>
      </c>
      <c r="F58" s="94">
        <v>1</v>
      </c>
      <c r="G58" s="59" t="s">
        <v>237</v>
      </c>
      <c r="H58" s="59" t="s">
        <v>150</v>
      </c>
      <c r="I58" s="59" t="s">
        <v>151</v>
      </c>
      <c r="J58" s="94">
        <v>1</v>
      </c>
      <c r="K58" s="25" t="s">
        <v>134</v>
      </c>
      <c r="L58" s="25" t="s">
        <v>58</v>
      </c>
      <c r="M58" s="25" t="s">
        <v>92</v>
      </c>
      <c r="N58" s="25" t="s">
        <v>59</v>
      </c>
      <c r="O58" s="58">
        <v>206.22623999999999</v>
      </c>
      <c r="P58" s="58">
        <v>206.22623999999999</v>
      </c>
      <c r="Q58" s="58">
        <v>168.73056</v>
      </c>
      <c r="R58" s="58">
        <f>P58-Q58</f>
        <v>37.495679999999993</v>
      </c>
      <c r="S58" s="26" t="s">
        <v>123</v>
      </c>
      <c r="T58" s="59" t="s">
        <v>123</v>
      </c>
      <c r="U58" s="59" t="s">
        <v>65</v>
      </c>
      <c r="V58" s="59" t="s">
        <v>53</v>
      </c>
      <c r="W58" s="59" t="s">
        <v>131</v>
      </c>
      <c r="X58" s="28">
        <v>43921</v>
      </c>
      <c r="Y58" s="28">
        <v>43921</v>
      </c>
      <c r="Z58" s="59" t="s">
        <v>238</v>
      </c>
      <c r="AA58" s="26" t="s">
        <v>239</v>
      </c>
      <c r="AB58" s="100" t="s">
        <v>240</v>
      </c>
      <c r="AC58" s="100" t="s">
        <v>241</v>
      </c>
      <c r="AD58" s="59" t="s">
        <v>242</v>
      </c>
      <c r="AE58" s="14" t="s">
        <v>121</v>
      </c>
      <c r="AF58" s="14">
        <v>876</v>
      </c>
      <c r="AG58" s="14" t="s">
        <v>122</v>
      </c>
      <c r="AH58" s="14">
        <v>1</v>
      </c>
      <c r="AI58" s="101">
        <v>71176000000</v>
      </c>
      <c r="AJ58" s="99" t="s">
        <v>243</v>
      </c>
      <c r="AK58" s="62" t="s">
        <v>73</v>
      </c>
      <c r="AL58" s="62" t="s">
        <v>73</v>
      </c>
      <c r="AM58" s="62" t="s">
        <v>244</v>
      </c>
      <c r="AN58" s="62" t="s">
        <v>124</v>
      </c>
      <c r="AO58" s="26" t="s">
        <v>123</v>
      </c>
      <c r="AP58" s="26" t="s">
        <v>123</v>
      </c>
      <c r="AQ58" s="26" t="s">
        <v>123</v>
      </c>
      <c r="AR58" s="26" t="s">
        <v>123</v>
      </c>
      <c r="AS58" s="26" t="s">
        <v>123</v>
      </c>
      <c r="AT58" s="26" t="s">
        <v>123</v>
      </c>
      <c r="AU58" s="26" t="s">
        <v>123</v>
      </c>
      <c r="AV58" s="26" t="s">
        <v>123</v>
      </c>
      <c r="AW58" s="26" t="s">
        <v>123</v>
      </c>
      <c r="AX58" s="26" t="s">
        <v>123</v>
      </c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s="97" customFormat="1" ht="49.5" customHeight="1">
      <c r="A59" s="94">
        <v>7</v>
      </c>
      <c r="B59" s="56">
        <v>108</v>
      </c>
      <c r="C59" s="25" t="s">
        <v>53</v>
      </c>
      <c r="D59" s="104" t="s">
        <v>149</v>
      </c>
      <c r="E59" s="19" t="s">
        <v>93</v>
      </c>
      <c r="F59" s="110">
        <v>1</v>
      </c>
      <c r="G59" s="102" t="s">
        <v>251</v>
      </c>
      <c r="H59" s="103" t="s">
        <v>150</v>
      </c>
      <c r="I59" s="103" t="s">
        <v>151</v>
      </c>
      <c r="J59" s="110">
        <v>1</v>
      </c>
      <c r="K59" s="25" t="s">
        <v>134</v>
      </c>
      <c r="L59" s="110" t="s">
        <v>58</v>
      </c>
      <c r="M59" s="25" t="s">
        <v>92</v>
      </c>
      <c r="N59" s="25" t="s">
        <v>59</v>
      </c>
      <c r="O59" s="111">
        <v>30.38</v>
      </c>
      <c r="P59" s="105">
        <v>36.455999999999996</v>
      </c>
      <c r="Q59" s="105">
        <v>36.455999999999996</v>
      </c>
      <c r="R59" s="26" t="s">
        <v>123</v>
      </c>
      <c r="S59" s="26" t="s">
        <v>123</v>
      </c>
      <c r="T59" s="108" t="s">
        <v>123</v>
      </c>
      <c r="U59" s="102" t="s">
        <v>65</v>
      </c>
      <c r="V59" s="108" t="s">
        <v>53</v>
      </c>
      <c r="W59" s="108" t="s">
        <v>131</v>
      </c>
      <c r="X59" s="107" t="s">
        <v>73</v>
      </c>
      <c r="Y59" s="107" t="s">
        <v>73</v>
      </c>
      <c r="Z59" s="26" t="s">
        <v>250</v>
      </c>
      <c r="AA59" s="26" t="s">
        <v>246</v>
      </c>
      <c r="AB59" s="100" t="s">
        <v>248</v>
      </c>
      <c r="AC59" s="100" t="s">
        <v>249</v>
      </c>
      <c r="AD59" s="108" t="s">
        <v>251</v>
      </c>
      <c r="AE59" s="106" t="s">
        <v>121</v>
      </c>
      <c r="AF59" s="106">
        <v>876</v>
      </c>
      <c r="AG59" s="106" t="s">
        <v>122</v>
      </c>
      <c r="AH59" s="106">
        <v>1</v>
      </c>
      <c r="AI59" s="109">
        <v>40270000000</v>
      </c>
      <c r="AJ59" s="106" t="s">
        <v>247</v>
      </c>
      <c r="AK59" s="107" t="s">
        <v>73</v>
      </c>
      <c r="AL59" s="107" t="s">
        <v>73</v>
      </c>
      <c r="AM59" s="107" t="s">
        <v>75</v>
      </c>
      <c r="AN59" s="107" t="s">
        <v>217</v>
      </c>
      <c r="AO59" s="26" t="s">
        <v>123</v>
      </c>
      <c r="AP59" s="26" t="s">
        <v>123</v>
      </c>
      <c r="AQ59" s="26" t="s">
        <v>123</v>
      </c>
      <c r="AR59" s="26" t="s">
        <v>123</v>
      </c>
      <c r="AS59" s="26" t="s">
        <v>123</v>
      </c>
      <c r="AT59" s="26" t="s">
        <v>123</v>
      </c>
      <c r="AU59" s="26" t="s">
        <v>123</v>
      </c>
      <c r="AV59" s="26" t="s">
        <v>123</v>
      </c>
      <c r="AW59" s="26" t="s">
        <v>123</v>
      </c>
      <c r="AX59" s="26" t="s">
        <v>123</v>
      </c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</row>
    <row r="60" spans="1:88" s="97" customFormat="1" ht="49.5" customHeight="1">
      <c r="A60" s="94">
        <v>7</v>
      </c>
      <c r="B60" s="56">
        <v>109</v>
      </c>
      <c r="C60" s="25" t="s">
        <v>53</v>
      </c>
      <c r="D60" s="19" t="s">
        <v>149</v>
      </c>
      <c r="E60" s="19" t="s">
        <v>227</v>
      </c>
      <c r="F60" s="94">
        <v>1</v>
      </c>
      <c r="G60" s="59" t="s">
        <v>252</v>
      </c>
      <c r="H60" s="59" t="s">
        <v>207</v>
      </c>
      <c r="I60" s="59" t="s">
        <v>208</v>
      </c>
      <c r="J60" s="94">
        <v>2</v>
      </c>
      <c r="K60" s="25" t="s">
        <v>123</v>
      </c>
      <c r="L60" s="25" t="s">
        <v>58</v>
      </c>
      <c r="M60" s="25" t="s">
        <v>92</v>
      </c>
      <c r="N60" s="25" t="s">
        <v>59</v>
      </c>
      <c r="O60" s="58">
        <v>4285.9254000000001</v>
      </c>
      <c r="P60" s="58">
        <f>O60*1.2</f>
        <v>5143.1104800000003</v>
      </c>
      <c r="Q60" s="58">
        <v>5143.1104800000003</v>
      </c>
      <c r="R60" s="26" t="s">
        <v>123</v>
      </c>
      <c r="S60" s="26" t="s">
        <v>123</v>
      </c>
      <c r="T60" s="59" t="s">
        <v>123</v>
      </c>
      <c r="U60" s="59" t="s">
        <v>105</v>
      </c>
      <c r="V60" s="59" t="s">
        <v>53</v>
      </c>
      <c r="W60" s="59" t="s">
        <v>126</v>
      </c>
      <c r="X60" s="28">
        <v>43951</v>
      </c>
      <c r="Y60" s="28">
        <v>43981</v>
      </c>
      <c r="Z60" s="26" t="s">
        <v>123</v>
      </c>
      <c r="AA60" s="26" t="s">
        <v>123</v>
      </c>
      <c r="AB60" s="26" t="s">
        <v>123</v>
      </c>
      <c r="AC60" s="26" t="s">
        <v>123</v>
      </c>
      <c r="AD60" s="108" t="s">
        <v>252</v>
      </c>
      <c r="AE60" s="14" t="s">
        <v>121</v>
      </c>
      <c r="AF60" s="14">
        <v>876</v>
      </c>
      <c r="AG60" s="14" t="s">
        <v>122</v>
      </c>
      <c r="AH60" s="14">
        <v>1</v>
      </c>
      <c r="AI60" s="61">
        <v>27230000000</v>
      </c>
      <c r="AJ60" s="14" t="s">
        <v>245</v>
      </c>
      <c r="AK60" s="62" t="s">
        <v>253</v>
      </c>
      <c r="AL60" s="107" t="s">
        <v>253</v>
      </c>
      <c r="AM60" s="62" t="s">
        <v>127</v>
      </c>
      <c r="AN60" s="62" t="s">
        <v>217</v>
      </c>
      <c r="AO60" s="26" t="s">
        <v>123</v>
      </c>
      <c r="AP60" s="26" t="s">
        <v>123</v>
      </c>
      <c r="AQ60" s="26" t="s">
        <v>123</v>
      </c>
      <c r="AR60" s="26" t="s">
        <v>123</v>
      </c>
      <c r="AS60" s="26" t="s">
        <v>123</v>
      </c>
      <c r="AT60" s="26" t="s">
        <v>123</v>
      </c>
      <c r="AU60" s="26" t="s">
        <v>123</v>
      </c>
      <c r="AV60" s="26" t="s">
        <v>123</v>
      </c>
      <c r="AW60" s="26" t="s">
        <v>123</v>
      </c>
      <c r="AX60" s="26" t="s">
        <v>123</v>
      </c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</row>
    <row r="61" spans="1:88" s="97" customFormat="1" ht="49.5" customHeight="1">
      <c r="A61" s="94">
        <v>7</v>
      </c>
      <c r="B61" s="56">
        <v>110</v>
      </c>
      <c r="C61" s="25" t="s">
        <v>53</v>
      </c>
      <c r="D61" s="19" t="s">
        <v>149</v>
      </c>
      <c r="E61" s="19" t="s">
        <v>227</v>
      </c>
      <c r="F61" s="121">
        <v>1</v>
      </c>
      <c r="G61" s="57" t="s">
        <v>263</v>
      </c>
      <c r="H61" s="108" t="s">
        <v>207</v>
      </c>
      <c r="I61" s="108" t="s">
        <v>264</v>
      </c>
      <c r="J61" s="19">
        <v>1</v>
      </c>
      <c r="K61" s="25" t="s">
        <v>123</v>
      </c>
      <c r="L61" s="25" t="s">
        <v>58</v>
      </c>
      <c r="M61" s="25" t="s">
        <v>92</v>
      </c>
      <c r="N61" s="25" t="s">
        <v>59</v>
      </c>
      <c r="O61" s="122">
        <v>34896.307209999999</v>
      </c>
      <c r="P61" s="122">
        <f>O61*1.2</f>
        <v>41875.568651999994</v>
      </c>
      <c r="Q61" s="58">
        <v>18844.00589</v>
      </c>
      <c r="R61" s="58">
        <v>23031.562760000001</v>
      </c>
      <c r="S61" s="26" t="s">
        <v>123</v>
      </c>
      <c r="T61" s="108" t="s">
        <v>123</v>
      </c>
      <c r="U61" s="108" t="s">
        <v>105</v>
      </c>
      <c r="V61" s="108" t="s">
        <v>53</v>
      </c>
      <c r="W61" s="108" t="s">
        <v>126</v>
      </c>
      <c r="X61" s="28">
        <v>43982</v>
      </c>
      <c r="Y61" s="28">
        <v>43982</v>
      </c>
      <c r="Z61" s="26" t="s">
        <v>123</v>
      </c>
      <c r="AA61" s="26" t="s">
        <v>123</v>
      </c>
      <c r="AB61" s="26" t="s">
        <v>123</v>
      </c>
      <c r="AC61" s="26" t="s">
        <v>123</v>
      </c>
      <c r="AD61" s="57" t="s">
        <v>263</v>
      </c>
      <c r="AE61" s="106" t="s">
        <v>121</v>
      </c>
      <c r="AF61" s="106">
        <v>876</v>
      </c>
      <c r="AG61" s="106" t="s">
        <v>122</v>
      </c>
      <c r="AH61" s="106">
        <v>1</v>
      </c>
      <c r="AI61" s="109">
        <v>75401000000</v>
      </c>
      <c r="AJ61" s="57" t="s">
        <v>265</v>
      </c>
      <c r="AK61" s="107" t="s">
        <v>127</v>
      </c>
      <c r="AL61" s="107" t="s">
        <v>127</v>
      </c>
      <c r="AM61" s="107" t="s">
        <v>136</v>
      </c>
      <c r="AN61" s="107" t="s">
        <v>124</v>
      </c>
      <c r="AO61" s="26" t="s">
        <v>123</v>
      </c>
      <c r="AP61" s="26" t="s">
        <v>123</v>
      </c>
      <c r="AQ61" s="26" t="s">
        <v>123</v>
      </c>
      <c r="AR61" s="26" t="s">
        <v>123</v>
      </c>
      <c r="AS61" s="26" t="s">
        <v>123</v>
      </c>
      <c r="AT61" s="26" t="s">
        <v>123</v>
      </c>
      <c r="AU61" s="26" t="s">
        <v>123</v>
      </c>
      <c r="AV61" s="26" t="s">
        <v>123</v>
      </c>
      <c r="AW61" s="26" t="s">
        <v>123</v>
      </c>
      <c r="AX61" s="26" t="s">
        <v>123</v>
      </c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</row>
    <row r="62" spans="1:88" s="97" customFormat="1" ht="49.5" customHeight="1">
      <c r="A62" s="94">
        <v>7</v>
      </c>
      <c r="B62" s="94">
        <v>111</v>
      </c>
      <c r="C62" s="25" t="s">
        <v>53</v>
      </c>
      <c r="D62" s="166" t="s">
        <v>154</v>
      </c>
      <c r="E62" s="19" t="s">
        <v>155</v>
      </c>
      <c r="F62" s="94">
        <v>1</v>
      </c>
      <c r="G62" s="57" t="s">
        <v>266</v>
      </c>
      <c r="H62" s="167" t="s">
        <v>267</v>
      </c>
      <c r="I62" s="167" t="s">
        <v>268</v>
      </c>
      <c r="J62" s="19">
        <v>1</v>
      </c>
      <c r="K62" s="25" t="s">
        <v>123</v>
      </c>
      <c r="L62" s="25" t="s">
        <v>58</v>
      </c>
      <c r="M62" s="25" t="s">
        <v>92</v>
      </c>
      <c r="N62" s="25" t="s">
        <v>59</v>
      </c>
      <c r="O62" s="122">
        <v>3601.54234</v>
      </c>
      <c r="P62" s="122">
        <f>O62*1.2</f>
        <v>4321.8508080000001</v>
      </c>
      <c r="Q62" s="58">
        <f>P62</f>
        <v>4321.8508080000001</v>
      </c>
      <c r="R62" s="26" t="s">
        <v>123</v>
      </c>
      <c r="S62" s="26" t="s">
        <v>123</v>
      </c>
      <c r="T62" s="26" t="s">
        <v>123</v>
      </c>
      <c r="U62" s="94" t="s">
        <v>65</v>
      </c>
      <c r="V62" s="108" t="s">
        <v>53</v>
      </c>
      <c r="W62" s="108" t="s">
        <v>131</v>
      </c>
      <c r="X62" s="28">
        <v>43982</v>
      </c>
      <c r="Y62" s="28">
        <v>43982</v>
      </c>
      <c r="Z62" s="168" t="s">
        <v>223</v>
      </c>
      <c r="AA62" s="168" t="s">
        <v>269</v>
      </c>
      <c r="AB62" s="168">
        <v>7202112366</v>
      </c>
      <c r="AC62" s="168">
        <v>720301001</v>
      </c>
      <c r="AD62" s="57" t="s">
        <v>266</v>
      </c>
      <c r="AE62" s="106" t="s">
        <v>121</v>
      </c>
      <c r="AF62" s="106">
        <v>876</v>
      </c>
      <c r="AG62" s="106" t="s">
        <v>122</v>
      </c>
      <c r="AH62" s="106">
        <v>1</v>
      </c>
      <c r="AI62" s="169">
        <v>71160000000</v>
      </c>
      <c r="AJ62" s="170" t="s">
        <v>270</v>
      </c>
      <c r="AK62" s="107" t="s">
        <v>253</v>
      </c>
      <c r="AL62" s="107" t="s">
        <v>253</v>
      </c>
      <c r="AM62" s="107" t="s">
        <v>253</v>
      </c>
      <c r="AN62" s="107">
        <v>2020</v>
      </c>
      <c r="AO62" s="26" t="s">
        <v>123</v>
      </c>
      <c r="AP62" s="26" t="s">
        <v>123</v>
      </c>
      <c r="AQ62" s="26" t="s">
        <v>123</v>
      </c>
      <c r="AR62" s="26" t="s">
        <v>123</v>
      </c>
      <c r="AS62" s="26" t="s">
        <v>123</v>
      </c>
      <c r="AT62" s="26" t="s">
        <v>123</v>
      </c>
      <c r="AU62" s="26" t="s">
        <v>123</v>
      </c>
      <c r="AV62" s="26" t="s">
        <v>123</v>
      </c>
      <c r="AW62" s="26" t="s">
        <v>123</v>
      </c>
      <c r="AX62" s="26" t="s">
        <v>123</v>
      </c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</row>
    <row r="63" spans="1:88">
      <c r="A63" s="84" t="s">
        <v>175</v>
      </c>
      <c r="B63" s="85"/>
      <c r="C63" s="86"/>
      <c r="D63" s="86"/>
      <c r="E63" s="87"/>
      <c r="F63" s="88"/>
      <c r="G63" s="86"/>
      <c r="H63" s="86"/>
      <c r="I63" s="86"/>
      <c r="J63" s="86"/>
      <c r="K63" s="89"/>
      <c r="L63" s="90"/>
      <c r="M63" s="90"/>
      <c r="N63" s="86"/>
      <c r="O63" s="86"/>
      <c r="P63" s="91"/>
      <c r="Q63" s="86"/>
      <c r="R63" s="86"/>
      <c r="S63" s="86"/>
      <c r="T63" s="86"/>
      <c r="U63" s="86"/>
      <c r="V63" s="91"/>
      <c r="W63" s="86"/>
      <c r="X63" s="92"/>
      <c r="Y63" s="86"/>
      <c r="Z63" s="86"/>
      <c r="AA63" s="86"/>
      <c r="AB63" s="91"/>
      <c r="AC63" s="86"/>
      <c r="AD63" s="86"/>
      <c r="AE63" s="86"/>
      <c r="AF63" s="86"/>
      <c r="AG63" s="86"/>
      <c r="AH63" s="91"/>
      <c r="AI63" s="86"/>
      <c r="AJ63" s="86"/>
      <c r="AK63" s="86"/>
      <c r="AL63" s="86"/>
      <c r="AM63" s="86"/>
      <c r="AN63" s="91"/>
      <c r="AO63" s="86"/>
      <c r="AP63" s="86"/>
      <c r="AQ63" s="86"/>
      <c r="AR63" s="86"/>
      <c r="AS63" s="86"/>
      <c r="AT63" s="91"/>
      <c r="AU63" s="86"/>
      <c r="AV63" s="86"/>
      <c r="AW63" s="86"/>
      <c r="AX63" s="93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</row>
    <row r="64" spans="1:88" s="64" customFormat="1" ht="89.25">
      <c r="A64" s="19">
        <v>4</v>
      </c>
      <c r="B64" s="56">
        <v>88</v>
      </c>
      <c r="C64" s="25" t="s">
        <v>53</v>
      </c>
      <c r="D64" s="57" t="s">
        <v>54</v>
      </c>
      <c r="E64" s="19" t="s">
        <v>55</v>
      </c>
      <c r="F64" s="25">
        <v>1</v>
      </c>
      <c r="G64" s="59" t="s">
        <v>236</v>
      </c>
      <c r="H64" s="14" t="s">
        <v>57</v>
      </c>
      <c r="I64" s="14" t="s">
        <v>57</v>
      </c>
      <c r="J64" s="19">
        <v>2</v>
      </c>
      <c r="K64" s="25" t="s">
        <v>123</v>
      </c>
      <c r="L64" s="25" t="s">
        <v>58</v>
      </c>
      <c r="M64" s="25" t="s">
        <v>92</v>
      </c>
      <c r="N64" s="25" t="s">
        <v>59</v>
      </c>
      <c r="O64" s="26">
        <v>0</v>
      </c>
      <c r="P64" s="26">
        <f>O64*1.2</f>
        <v>0</v>
      </c>
      <c r="Q64" s="26">
        <f>P64*(12-3)/12</f>
        <v>0</v>
      </c>
      <c r="R64" s="26">
        <f>P64-Q64</f>
        <v>0</v>
      </c>
      <c r="S64" s="26" t="s">
        <v>123</v>
      </c>
      <c r="T64" s="26" t="s">
        <v>123</v>
      </c>
      <c r="U64" s="59" t="s">
        <v>135</v>
      </c>
      <c r="V64" s="59" t="s">
        <v>53</v>
      </c>
      <c r="W64" s="59" t="s">
        <v>126</v>
      </c>
      <c r="X64" s="28">
        <v>44255</v>
      </c>
      <c r="Y64" s="28">
        <v>44286</v>
      </c>
      <c r="Z64" s="26" t="s">
        <v>123</v>
      </c>
      <c r="AA64" s="26" t="s">
        <v>123</v>
      </c>
      <c r="AB64" s="26" t="s">
        <v>123</v>
      </c>
      <c r="AC64" s="26" t="s">
        <v>123</v>
      </c>
      <c r="AD64" s="59" t="s">
        <v>56</v>
      </c>
      <c r="AE64" s="14" t="s">
        <v>121</v>
      </c>
      <c r="AF64" s="14">
        <v>876</v>
      </c>
      <c r="AG64" s="14" t="s">
        <v>122</v>
      </c>
      <c r="AH64" s="14">
        <v>1</v>
      </c>
      <c r="AI64" s="61">
        <v>45000000000</v>
      </c>
      <c r="AJ64" s="57" t="s">
        <v>71</v>
      </c>
      <c r="AK64" s="62" t="s">
        <v>74</v>
      </c>
      <c r="AL64" s="62" t="s">
        <v>87</v>
      </c>
      <c r="AM64" s="62" t="s">
        <v>176</v>
      </c>
      <c r="AN64" s="62" t="s">
        <v>177</v>
      </c>
      <c r="AO64" s="26" t="s">
        <v>123</v>
      </c>
      <c r="AP64" s="26" t="s">
        <v>123</v>
      </c>
      <c r="AQ64" s="26" t="s">
        <v>123</v>
      </c>
      <c r="AR64" s="26" t="s">
        <v>123</v>
      </c>
      <c r="AS64" s="26" t="s">
        <v>123</v>
      </c>
      <c r="AT64" s="26" t="s">
        <v>123</v>
      </c>
      <c r="AU64" s="26" t="s">
        <v>123</v>
      </c>
      <c r="AV64" s="26" t="s">
        <v>123</v>
      </c>
      <c r="AW64" s="26" t="s">
        <v>123</v>
      </c>
      <c r="AX64" s="26" t="s">
        <v>123</v>
      </c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</row>
    <row r="65" spans="1:88" s="64" customFormat="1" ht="51">
      <c r="A65" s="25">
        <v>7</v>
      </c>
      <c r="B65" s="25">
        <v>89</v>
      </c>
      <c r="C65" s="25" t="s">
        <v>53</v>
      </c>
      <c r="D65" s="59" t="s">
        <v>113</v>
      </c>
      <c r="E65" s="25" t="s">
        <v>88</v>
      </c>
      <c r="F65" s="25">
        <v>1</v>
      </c>
      <c r="G65" s="14" t="s">
        <v>89</v>
      </c>
      <c r="H65" s="14" t="s">
        <v>90</v>
      </c>
      <c r="I65" s="14" t="s">
        <v>91</v>
      </c>
      <c r="J65" s="23">
        <v>2</v>
      </c>
      <c r="K65" s="25" t="s">
        <v>123</v>
      </c>
      <c r="L65" s="25" t="s">
        <v>58</v>
      </c>
      <c r="M65" s="25" t="s">
        <v>92</v>
      </c>
      <c r="N65" s="25" t="s">
        <v>59</v>
      </c>
      <c r="O65" s="65">
        <v>0</v>
      </c>
      <c r="P65" s="65">
        <f>O65*1.2</f>
        <v>0</v>
      </c>
      <c r="Q65" s="26">
        <f t="shared" ref="Q65" si="9">P65*(12-5)/12</f>
        <v>0</v>
      </c>
      <c r="R65" s="26">
        <f t="shared" ref="R65:R66" si="10">P65-Q65</f>
        <v>0</v>
      </c>
      <c r="S65" s="26" t="s">
        <v>123</v>
      </c>
      <c r="T65" s="26" t="s">
        <v>123</v>
      </c>
      <c r="U65" s="59" t="s">
        <v>135</v>
      </c>
      <c r="V65" s="59" t="s">
        <v>53</v>
      </c>
      <c r="W65" s="59" t="s">
        <v>126</v>
      </c>
      <c r="X65" s="60" t="s">
        <v>87</v>
      </c>
      <c r="Y65" s="60" t="s">
        <v>85</v>
      </c>
      <c r="Z65" s="26" t="s">
        <v>123</v>
      </c>
      <c r="AA65" s="26" t="s">
        <v>123</v>
      </c>
      <c r="AB65" s="26" t="s">
        <v>123</v>
      </c>
      <c r="AC65" s="26" t="s">
        <v>123</v>
      </c>
      <c r="AD65" s="14" t="s">
        <v>89</v>
      </c>
      <c r="AE65" s="14" t="s">
        <v>121</v>
      </c>
      <c r="AF65" s="14">
        <v>876</v>
      </c>
      <c r="AG65" s="14" t="s">
        <v>122</v>
      </c>
      <c r="AH65" s="14">
        <v>1</v>
      </c>
      <c r="AI65" s="61">
        <v>45000000000</v>
      </c>
      <c r="AJ65" s="14" t="s">
        <v>71</v>
      </c>
      <c r="AK65" s="60" t="s">
        <v>85</v>
      </c>
      <c r="AL65" s="60" t="s">
        <v>85</v>
      </c>
      <c r="AM65" s="60" t="s">
        <v>178</v>
      </c>
      <c r="AN65" s="62" t="s">
        <v>177</v>
      </c>
      <c r="AO65" s="26" t="s">
        <v>123</v>
      </c>
      <c r="AP65" s="26" t="s">
        <v>123</v>
      </c>
      <c r="AQ65" s="26" t="s">
        <v>123</v>
      </c>
      <c r="AR65" s="26" t="s">
        <v>123</v>
      </c>
      <c r="AS65" s="26" t="s">
        <v>123</v>
      </c>
      <c r="AT65" s="26" t="s">
        <v>123</v>
      </c>
      <c r="AU65" s="26" t="s">
        <v>123</v>
      </c>
      <c r="AV65" s="26" t="s">
        <v>123</v>
      </c>
      <c r="AW65" s="26" t="s">
        <v>123</v>
      </c>
      <c r="AX65" s="26" t="s">
        <v>123</v>
      </c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</row>
    <row r="66" spans="1:88" s="64" customFormat="1" ht="51">
      <c r="A66" s="25">
        <v>7</v>
      </c>
      <c r="B66" s="25">
        <v>90</v>
      </c>
      <c r="C66" s="25" t="s">
        <v>53</v>
      </c>
      <c r="D66" s="59" t="s">
        <v>113</v>
      </c>
      <c r="E66" s="25" t="s">
        <v>96</v>
      </c>
      <c r="F66" s="25">
        <v>1</v>
      </c>
      <c r="G66" s="14" t="s">
        <v>111</v>
      </c>
      <c r="H66" s="14" t="s">
        <v>112</v>
      </c>
      <c r="I66" s="14" t="s">
        <v>137</v>
      </c>
      <c r="J66" s="23">
        <v>2</v>
      </c>
      <c r="K66" s="25" t="s">
        <v>123</v>
      </c>
      <c r="L66" s="25" t="s">
        <v>58</v>
      </c>
      <c r="M66" s="25" t="s">
        <v>92</v>
      </c>
      <c r="N66" s="25" t="s">
        <v>59</v>
      </c>
      <c r="O66" s="65">
        <v>0</v>
      </c>
      <c r="P66" s="65">
        <f t="shared" ref="P66:P67" si="11">O66*1.2</f>
        <v>0</v>
      </c>
      <c r="Q66" s="26">
        <f t="shared" ref="Q66" si="12">P66*(12-3)/12</f>
        <v>0</v>
      </c>
      <c r="R66" s="26">
        <f t="shared" si="10"/>
        <v>0</v>
      </c>
      <c r="S66" s="26" t="s">
        <v>123</v>
      </c>
      <c r="T66" s="26" t="s">
        <v>123</v>
      </c>
      <c r="U66" s="59" t="s">
        <v>135</v>
      </c>
      <c r="V66" s="59" t="s">
        <v>53</v>
      </c>
      <c r="W66" s="59" t="s">
        <v>126</v>
      </c>
      <c r="X66" s="27">
        <v>44286</v>
      </c>
      <c r="Y66" s="60" t="s">
        <v>87</v>
      </c>
      <c r="Z66" s="26" t="s">
        <v>123</v>
      </c>
      <c r="AA66" s="26" t="s">
        <v>123</v>
      </c>
      <c r="AB66" s="26" t="s">
        <v>123</v>
      </c>
      <c r="AC66" s="26" t="s">
        <v>123</v>
      </c>
      <c r="AD66" s="14" t="s">
        <v>111</v>
      </c>
      <c r="AE66" s="14" t="s">
        <v>121</v>
      </c>
      <c r="AF66" s="14">
        <v>876</v>
      </c>
      <c r="AG66" s="14" t="s">
        <v>122</v>
      </c>
      <c r="AH66" s="14">
        <v>1</v>
      </c>
      <c r="AI66" s="61">
        <v>45000000000</v>
      </c>
      <c r="AJ66" s="14" t="s">
        <v>71</v>
      </c>
      <c r="AK66" s="60" t="s">
        <v>87</v>
      </c>
      <c r="AL66" s="60" t="s">
        <v>87</v>
      </c>
      <c r="AM66" s="60" t="s">
        <v>179</v>
      </c>
      <c r="AN66" s="62" t="s">
        <v>177</v>
      </c>
      <c r="AO66" s="26" t="s">
        <v>123</v>
      </c>
      <c r="AP66" s="26" t="s">
        <v>123</v>
      </c>
      <c r="AQ66" s="26" t="s">
        <v>123</v>
      </c>
      <c r="AR66" s="26" t="s">
        <v>123</v>
      </c>
      <c r="AS66" s="26" t="s">
        <v>123</v>
      </c>
      <c r="AT66" s="26" t="s">
        <v>123</v>
      </c>
      <c r="AU66" s="26" t="s">
        <v>123</v>
      </c>
      <c r="AV66" s="26" t="s">
        <v>123</v>
      </c>
      <c r="AW66" s="26" t="s">
        <v>123</v>
      </c>
      <c r="AX66" s="26" t="s">
        <v>123</v>
      </c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</row>
    <row r="67" spans="1:88" s="64" customFormat="1" ht="51">
      <c r="A67" s="25">
        <v>7</v>
      </c>
      <c r="B67" s="25">
        <v>91</v>
      </c>
      <c r="C67" s="25" t="s">
        <v>53</v>
      </c>
      <c r="D67" s="59" t="s">
        <v>113</v>
      </c>
      <c r="E67" s="25" t="s">
        <v>96</v>
      </c>
      <c r="F67" s="25">
        <v>1</v>
      </c>
      <c r="G67" s="14" t="s">
        <v>107</v>
      </c>
      <c r="H67" s="14" t="s">
        <v>108</v>
      </c>
      <c r="I67" s="14" t="s">
        <v>108</v>
      </c>
      <c r="J67" s="23">
        <v>2</v>
      </c>
      <c r="K67" s="25" t="s">
        <v>123</v>
      </c>
      <c r="L67" s="25" t="s">
        <v>58</v>
      </c>
      <c r="M67" s="25" t="s">
        <v>92</v>
      </c>
      <c r="N67" s="25" t="s">
        <v>59</v>
      </c>
      <c r="O67" s="65">
        <v>0</v>
      </c>
      <c r="P67" s="65">
        <f t="shared" si="11"/>
        <v>0</v>
      </c>
      <c r="Q67" s="26" t="s">
        <v>123</v>
      </c>
      <c r="R67" s="26">
        <v>0</v>
      </c>
      <c r="S67" s="26" t="s">
        <v>123</v>
      </c>
      <c r="T67" s="26" t="s">
        <v>123</v>
      </c>
      <c r="U67" s="59" t="s">
        <v>135</v>
      </c>
      <c r="V67" s="59" t="s">
        <v>53</v>
      </c>
      <c r="W67" s="59" t="s">
        <v>126</v>
      </c>
      <c r="X67" s="60" t="s">
        <v>76</v>
      </c>
      <c r="Y67" s="60" t="s">
        <v>136</v>
      </c>
      <c r="Z67" s="26" t="s">
        <v>123</v>
      </c>
      <c r="AA67" s="26" t="s">
        <v>123</v>
      </c>
      <c r="AB67" s="26" t="s">
        <v>123</v>
      </c>
      <c r="AC67" s="26" t="s">
        <v>123</v>
      </c>
      <c r="AD67" s="14" t="s">
        <v>107</v>
      </c>
      <c r="AE67" s="14" t="s">
        <v>121</v>
      </c>
      <c r="AF67" s="14">
        <v>876</v>
      </c>
      <c r="AG67" s="14" t="s">
        <v>122</v>
      </c>
      <c r="AH67" s="14">
        <v>1</v>
      </c>
      <c r="AI67" s="61">
        <v>45000000000</v>
      </c>
      <c r="AJ67" s="14" t="s">
        <v>71</v>
      </c>
      <c r="AK67" s="60" t="s">
        <v>136</v>
      </c>
      <c r="AL67" s="60" t="s">
        <v>136</v>
      </c>
      <c r="AM67" s="60" t="s">
        <v>180</v>
      </c>
      <c r="AN67" s="62" t="s">
        <v>177</v>
      </c>
      <c r="AO67" s="26" t="s">
        <v>123</v>
      </c>
      <c r="AP67" s="26" t="s">
        <v>123</v>
      </c>
      <c r="AQ67" s="26" t="s">
        <v>123</v>
      </c>
      <c r="AR67" s="26" t="s">
        <v>123</v>
      </c>
      <c r="AS67" s="26" t="s">
        <v>123</v>
      </c>
      <c r="AT67" s="26" t="s">
        <v>123</v>
      </c>
      <c r="AU67" s="26" t="s">
        <v>123</v>
      </c>
      <c r="AV67" s="26" t="s">
        <v>123</v>
      </c>
      <c r="AW67" s="26" t="s">
        <v>123</v>
      </c>
      <c r="AX67" s="26" t="s">
        <v>123</v>
      </c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</row>
    <row r="68" spans="1:88">
      <c r="A68" s="44" t="s">
        <v>181</v>
      </c>
      <c r="B68" s="54"/>
      <c r="C68" s="45"/>
      <c r="D68" s="45"/>
      <c r="E68" s="46"/>
      <c r="F68" s="47"/>
      <c r="G68" s="45"/>
      <c r="H68" s="45"/>
      <c r="I68" s="45"/>
      <c r="J68" s="45"/>
      <c r="K68" s="48"/>
      <c r="L68" s="49"/>
      <c r="M68" s="49"/>
      <c r="N68" s="45"/>
      <c r="O68" s="45"/>
      <c r="P68" s="50"/>
      <c r="Q68" s="45"/>
      <c r="R68" s="45"/>
      <c r="S68" s="45"/>
      <c r="T68" s="45"/>
      <c r="U68" s="45"/>
      <c r="V68" s="50"/>
      <c r="W68" s="45"/>
      <c r="X68" s="71"/>
      <c r="Y68" s="45"/>
      <c r="Z68" s="45"/>
      <c r="AA68" s="45"/>
      <c r="AB68" s="50"/>
      <c r="AC68" s="45"/>
      <c r="AD68" s="45"/>
      <c r="AE68" s="45"/>
      <c r="AF68" s="45"/>
      <c r="AG68" s="45"/>
      <c r="AH68" s="50"/>
      <c r="AI68" s="45"/>
      <c r="AJ68" s="45"/>
      <c r="AK68" s="45"/>
      <c r="AL68" s="45"/>
      <c r="AM68" s="45"/>
      <c r="AN68" s="50"/>
      <c r="AO68" s="45"/>
      <c r="AP68" s="45"/>
      <c r="AQ68" s="45"/>
      <c r="AR68" s="45"/>
      <c r="AS68" s="45"/>
      <c r="AT68" s="50"/>
      <c r="AU68" s="45"/>
      <c r="AV68" s="45"/>
      <c r="AW68" s="45"/>
      <c r="AX68" s="51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</row>
    <row r="69" spans="1:88" s="64" customFormat="1" ht="89.25">
      <c r="A69" s="19">
        <v>4</v>
      </c>
      <c r="B69" s="56">
        <v>92</v>
      </c>
      <c r="C69" s="25" t="s">
        <v>53</v>
      </c>
      <c r="D69" s="57" t="s">
        <v>54</v>
      </c>
      <c r="E69" s="19" t="s">
        <v>55</v>
      </c>
      <c r="F69" s="25">
        <v>1</v>
      </c>
      <c r="G69" s="59" t="s">
        <v>236</v>
      </c>
      <c r="H69" s="14" t="s">
        <v>57</v>
      </c>
      <c r="I69" s="14" t="s">
        <v>57</v>
      </c>
      <c r="J69" s="19">
        <v>2</v>
      </c>
      <c r="K69" s="25" t="s">
        <v>123</v>
      </c>
      <c r="L69" s="25" t="s">
        <v>58</v>
      </c>
      <c r="M69" s="25" t="s">
        <v>92</v>
      </c>
      <c r="N69" s="25" t="s">
        <v>59</v>
      </c>
      <c r="O69" s="26">
        <v>0</v>
      </c>
      <c r="P69" s="26">
        <f>O69*1.2</f>
        <v>0</v>
      </c>
      <c r="Q69" s="26">
        <f>P69*(12-3)/12</f>
        <v>0</v>
      </c>
      <c r="R69" s="26">
        <f>P69-Q69</f>
        <v>0</v>
      </c>
      <c r="S69" s="26" t="s">
        <v>123</v>
      </c>
      <c r="T69" s="26" t="s">
        <v>123</v>
      </c>
      <c r="U69" s="59" t="s">
        <v>135</v>
      </c>
      <c r="V69" s="59" t="s">
        <v>53</v>
      </c>
      <c r="W69" s="59" t="s">
        <v>126</v>
      </c>
      <c r="X69" s="28">
        <v>44620</v>
      </c>
      <c r="Y69" s="28">
        <v>44651</v>
      </c>
      <c r="Z69" s="26" t="s">
        <v>123</v>
      </c>
      <c r="AA69" s="26" t="s">
        <v>123</v>
      </c>
      <c r="AB69" s="26" t="s">
        <v>123</v>
      </c>
      <c r="AC69" s="26" t="s">
        <v>123</v>
      </c>
      <c r="AD69" s="59" t="s">
        <v>56</v>
      </c>
      <c r="AE69" s="14" t="s">
        <v>121</v>
      </c>
      <c r="AF69" s="14">
        <v>876</v>
      </c>
      <c r="AG69" s="14" t="s">
        <v>122</v>
      </c>
      <c r="AH69" s="14">
        <v>1</v>
      </c>
      <c r="AI69" s="61">
        <v>45000000000</v>
      </c>
      <c r="AJ69" s="57" t="s">
        <v>71</v>
      </c>
      <c r="AK69" s="62" t="s">
        <v>176</v>
      </c>
      <c r="AL69" s="62" t="s">
        <v>179</v>
      </c>
      <c r="AM69" s="62" t="s">
        <v>182</v>
      </c>
      <c r="AN69" s="62" t="s">
        <v>183</v>
      </c>
      <c r="AO69" s="26" t="s">
        <v>123</v>
      </c>
      <c r="AP69" s="26" t="s">
        <v>123</v>
      </c>
      <c r="AQ69" s="26" t="s">
        <v>123</v>
      </c>
      <c r="AR69" s="26" t="s">
        <v>123</v>
      </c>
      <c r="AS69" s="26" t="s">
        <v>123</v>
      </c>
      <c r="AT69" s="26" t="s">
        <v>123</v>
      </c>
      <c r="AU69" s="26" t="s">
        <v>123</v>
      </c>
      <c r="AV69" s="26" t="s">
        <v>123</v>
      </c>
      <c r="AW69" s="26" t="s">
        <v>123</v>
      </c>
      <c r="AX69" s="26" t="s">
        <v>123</v>
      </c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</row>
    <row r="70" spans="1:88" s="64" customFormat="1" ht="51">
      <c r="A70" s="25">
        <v>7</v>
      </c>
      <c r="B70" s="25">
        <v>93</v>
      </c>
      <c r="C70" s="25" t="s">
        <v>53</v>
      </c>
      <c r="D70" s="59" t="s">
        <v>113</v>
      </c>
      <c r="E70" s="25" t="s">
        <v>88</v>
      </c>
      <c r="F70" s="25">
        <v>1</v>
      </c>
      <c r="G70" s="14" t="s">
        <v>89</v>
      </c>
      <c r="H70" s="14" t="s">
        <v>90</v>
      </c>
      <c r="I70" s="14" t="s">
        <v>91</v>
      </c>
      <c r="J70" s="23">
        <v>2</v>
      </c>
      <c r="K70" s="25" t="s">
        <v>123</v>
      </c>
      <c r="L70" s="25" t="s">
        <v>58</v>
      </c>
      <c r="M70" s="25" t="s">
        <v>92</v>
      </c>
      <c r="N70" s="25" t="s">
        <v>59</v>
      </c>
      <c r="O70" s="65">
        <v>0</v>
      </c>
      <c r="P70" s="65">
        <f>O70*1.2</f>
        <v>0</v>
      </c>
      <c r="Q70" s="26">
        <f t="shared" ref="Q70" si="13">P70*(12-5)/12</f>
        <v>0</v>
      </c>
      <c r="R70" s="26">
        <f>P70-Q70</f>
        <v>0</v>
      </c>
      <c r="S70" s="26" t="s">
        <v>123</v>
      </c>
      <c r="T70" s="26" t="s">
        <v>123</v>
      </c>
      <c r="U70" s="59" t="s">
        <v>135</v>
      </c>
      <c r="V70" s="59" t="s">
        <v>53</v>
      </c>
      <c r="W70" s="59" t="s">
        <v>126</v>
      </c>
      <c r="X70" s="60" t="s">
        <v>179</v>
      </c>
      <c r="Y70" s="60" t="s">
        <v>178</v>
      </c>
      <c r="Z70" s="26" t="s">
        <v>123</v>
      </c>
      <c r="AA70" s="26" t="s">
        <v>123</v>
      </c>
      <c r="AB70" s="26" t="s">
        <v>123</v>
      </c>
      <c r="AC70" s="26" t="s">
        <v>123</v>
      </c>
      <c r="AD70" s="14" t="s">
        <v>89</v>
      </c>
      <c r="AE70" s="14" t="s">
        <v>121</v>
      </c>
      <c r="AF70" s="14">
        <v>876</v>
      </c>
      <c r="AG70" s="14" t="s">
        <v>122</v>
      </c>
      <c r="AH70" s="14">
        <v>1</v>
      </c>
      <c r="AI70" s="61">
        <v>45000000000</v>
      </c>
      <c r="AJ70" s="14" t="s">
        <v>71</v>
      </c>
      <c r="AK70" s="60" t="s">
        <v>178</v>
      </c>
      <c r="AL70" s="60" t="s">
        <v>178</v>
      </c>
      <c r="AM70" s="60" t="s">
        <v>184</v>
      </c>
      <c r="AN70" s="62" t="s">
        <v>183</v>
      </c>
      <c r="AO70" s="26" t="s">
        <v>123</v>
      </c>
      <c r="AP70" s="26" t="s">
        <v>123</v>
      </c>
      <c r="AQ70" s="26" t="s">
        <v>123</v>
      </c>
      <c r="AR70" s="26" t="s">
        <v>123</v>
      </c>
      <c r="AS70" s="26" t="s">
        <v>123</v>
      </c>
      <c r="AT70" s="26" t="s">
        <v>123</v>
      </c>
      <c r="AU70" s="26" t="s">
        <v>123</v>
      </c>
      <c r="AV70" s="26" t="s">
        <v>123</v>
      </c>
      <c r="AW70" s="26" t="s">
        <v>123</v>
      </c>
      <c r="AX70" s="26" t="s">
        <v>123</v>
      </c>
    </row>
    <row r="71" spans="1:88" s="64" customFormat="1" ht="51">
      <c r="A71" s="25">
        <v>7</v>
      </c>
      <c r="B71" s="25">
        <v>94</v>
      </c>
      <c r="C71" s="25" t="s">
        <v>53</v>
      </c>
      <c r="D71" s="59" t="s">
        <v>113</v>
      </c>
      <c r="E71" s="25" t="s">
        <v>96</v>
      </c>
      <c r="F71" s="25">
        <v>1</v>
      </c>
      <c r="G71" s="14" t="s">
        <v>111</v>
      </c>
      <c r="H71" s="14" t="s">
        <v>112</v>
      </c>
      <c r="I71" s="14" t="s">
        <v>137</v>
      </c>
      <c r="J71" s="23">
        <v>2</v>
      </c>
      <c r="K71" s="25" t="s">
        <v>123</v>
      </c>
      <c r="L71" s="25" t="s">
        <v>58</v>
      </c>
      <c r="M71" s="25" t="s">
        <v>92</v>
      </c>
      <c r="N71" s="25" t="s">
        <v>59</v>
      </c>
      <c r="O71" s="65">
        <v>0</v>
      </c>
      <c r="P71" s="65">
        <f t="shared" ref="P71:P72" si="14">O71*1.2</f>
        <v>0</v>
      </c>
      <c r="Q71" s="26">
        <f t="shared" ref="Q71" si="15">P71*(12-3)/12</f>
        <v>0</v>
      </c>
      <c r="R71" s="26">
        <f t="shared" ref="R71" si="16">P71-Q71</f>
        <v>0</v>
      </c>
      <c r="S71" s="26" t="s">
        <v>123</v>
      </c>
      <c r="T71" s="26" t="s">
        <v>123</v>
      </c>
      <c r="U71" s="59" t="s">
        <v>135</v>
      </c>
      <c r="V71" s="59" t="s">
        <v>53</v>
      </c>
      <c r="W71" s="59" t="s">
        <v>126</v>
      </c>
      <c r="X71" s="27">
        <v>44651</v>
      </c>
      <c r="Y71" s="60" t="s">
        <v>179</v>
      </c>
      <c r="Z71" s="26" t="s">
        <v>123</v>
      </c>
      <c r="AA71" s="26" t="s">
        <v>123</v>
      </c>
      <c r="AB71" s="26" t="s">
        <v>123</v>
      </c>
      <c r="AC71" s="26" t="s">
        <v>123</v>
      </c>
      <c r="AD71" s="14" t="s">
        <v>111</v>
      </c>
      <c r="AE71" s="14" t="s">
        <v>121</v>
      </c>
      <c r="AF71" s="14">
        <v>876</v>
      </c>
      <c r="AG71" s="14" t="s">
        <v>122</v>
      </c>
      <c r="AH71" s="14">
        <v>1</v>
      </c>
      <c r="AI71" s="61">
        <v>45000000000</v>
      </c>
      <c r="AJ71" s="14" t="s">
        <v>71</v>
      </c>
      <c r="AK71" s="60" t="s">
        <v>179</v>
      </c>
      <c r="AL71" s="60" t="s">
        <v>179</v>
      </c>
      <c r="AM71" s="60" t="s">
        <v>185</v>
      </c>
      <c r="AN71" s="62" t="s">
        <v>183</v>
      </c>
      <c r="AO71" s="26" t="s">
        <v>123</v>
      </c>
      <c r="AP71" s="26" t="s">
        <v>123</v>
      </c>
      <c r="AQ71" s="26" t="s">
        <v>123</v>
      </c>
      <c r="AR71" s="26" t="s">
        <v>123</v>
      </c>
      <c r="AS71" s="26" t="s">
        <v>123</v>
      </c>
      <c r="AT71" s="26" t="s">
        <v>123</v>
      </c>
      <c r="AU71" s="26" t="s">
        <v>123</v>
      </c>
      <c r="AV71" s="26" t="s">
        <v>123</v>
      </c>
      <c r="AW71" s="26" t="s">
        <v>123</v>
      </c>
      <c r="AX71" s="26" t="s">
        <v>123</v>
      </c>
    </row>
    <row r="72" spans="1:88" s="64" customFormat="1" ht="51">
      <c r="A72" s="25">
        <v>7</v>
      </c>
      <c r="B72" s="25">
        <v>95</v>
      </c>
      <c r="C72" s="25" t="s">
        <v>53</v>
      </c>
      <c r="D72" s="59" t="s">
        <v>113</v>
      </c>
      <c r="E72" s="25" t="s">
        <v>96</v>
      </c>
      <c r="F72" s="25">
        <v>1</v>
      </c>
      <c r="G72" s="14" t="s">
        <v>107</v>
      </c>
      <c r="H72" s="14" t="s">
        <v>108</v>
      </c>
      <c r="I72" s="14" t="s">
        <v>108</v>
      </c>
      <c r="J72" s="23">
        <v>2</v>
      </c>
      <c r="K72" s="25" t="s">
        <v>123</v>
      </c>
      <c r="L72" s="25" t="s">
        <v>58</v>
      </c>
      <c r="M72" s="25" t="s">
        <v>92</v>
      </c>
      <c r="N72" s="25" t="s">
        <v>59</v>
      </c>
      <c r="O72" s="65">
        <v>0</v>
      </c>
      <c r="P72" s="65">
        <f t="shared" si="14"/>
        <v>0</v>
      </c>
      <c r="Q72" s="26" t="s">
        <v>123</v>
      </c>
      <c r="R72" s="26">
        <v>0</v>
      </c>
      <c r="S72" s="26" t="s">
        <v>123</v>
      </c>
      <c r="T72" s="26" t="s">
        <v>123</v>
      </c>
      <c r="U72" s="59" t="s">
        <v>135</v>
      </c>
      <c r="V72" s="59" t="s">
        <v>53</v>
      </c>
      <c r="W72" s="59" t="s">
        <v>126</v>
      </c>
      <c r="X72" s="60" t="s">
        <v>186</v>
      </c>
      <c r="Y72" s="60" t="s">
        <v>180</v>
      </c>
      <c r="Z72" s="26" t="s">
        <v>123</v>
      </c>
      <c r="AA72" s="26" t="s">
        <v>123</v>
      </c>
      <c r="AB72" s="26" t="s">
        <v>123</v>
      </c>
      <c r="AC72" s="26" t="s">
        <v>123</v>
      </c>
      <c r="AD72" s="14" t="s">
        <v>107</v>
      </c>
      <c r="AE72" s="14" t="s">
        <v>121</v>
      </c>
      <c r="AF72" s="14">
        <v>876</v>
      </c>
      <c r="AG72" s="14" t="s">
        <v>122</v>
      </c>
      <c r="AH72" s="14">
        <v>1</v>
      </c>
      <c r="AI72" s="61">
        <v>45000000000</v>
      </c>
      <c r="AJ72" s="14" t="s">
        <v>71</v>
      </c>
      <c r="AK72" s="60" t="s">
        <v>180</v>
      </c>
      <c r="AL72" s="60" t="s">
        <v>180</v>
      </c>
      <c r="AM72" s="60" t="s">
        <v>187</v>
      </c>
      <c r="AN72" s="62" t="s">
        <v>183</v>
      </c>
      <c r="AO72" s="26" t="s">
        <v>123</v>
      </c>
      <c r="AP72" s="26" t="s">
        <v>123</v>
      </c>
      <c r="AQ72" s="26" t="s">
        <v>123</v>
      </c>
      <c r="AR72" s="26" t="s">
        <v>123</v>
      </c>
      <c r="AS72" s="26" t="s">
        <v>123</v>
      </c>
      <c r="AT72" s="26" t="s">
        <v>123</v>
      </c>
      <c r="AU72" s="26" t="s">
        <v>123</v>
      </c>
      <c r="AV72" s="26" t="s">
        <v>123</v>
      </c>
      <c r="AW72" s="26" t="s">
        <v>123</v>
      </c>
      <c r="AX72" s="26" t="s">
        <v>123</v>
      </c>
    </row>
    <row r="73" spans="1:88" ht="68.25" customHeight="1">
      <c r="P73" s="43"/>
    </row>
    <row r="75" spans="1:88" s="64" customFormat="1">
      <c r="H75" s="120"/>
      <c r="I75" s="120"/>
    </row>
    <row r="76" spans="1:88" s="64" customFormat="1">
      <c r="H76" s="120"/>
      <c r="I76" s="120"/>
    </row>
    <row r="77" spans="1:88" s="64" customFormat="1">
      <c r="H77" s="120"/>
      <c r="I77" s="120"/>
    </row>
    <row r="78" spans="1:88" s="64" customFormat="1">
      <c r="H78" s="120"/>
      <c r="I78" s="120"/>
    </row>
    <row r="79" spans="1:88" s="64" customFormat="1">
      <c r="H79" s="120"/>
      <c r="I79" s="120"/>
    </row>
    <row r="80" spans="1:88" s="64" customFormat="1">
      <c r="H80" s="120"/>
      <c r="I80" s="120"/>
    </row>
    <row r="81" spans="2:33" s="64" customFormat="1">
      <c r="G81" s="123"/>
    </row>
    <row r="82" spans="2:33" s="64" customFormat="1">
      <c r="G82" s="123"/>
    </row>
    <row r="83" spans="2:33" s="64" customFormat="1"/>
    <row r="86" spans="2:33">
      <c r="B86" s="1"/>
      <c r="H86" s="1"/>
      <c r="I86" s="1"/>
      <c r="X86" s="1"/>
      <c r="AF86" s="1"/>
      <c r="AG86" s="1"/>
    </row>
    <row r="87" spans="2:33">
      <c r="B87" s="1"/>
      <c r="H87" s="1"/>
      <c r="I87" s="1"/>
      <c r="X87" s="1"/>
      <c r="AF87" s="1"/>
      <c r="AG87" s="1"/>
    </row>
  </sheetData>
  <sheetProtection formatCells="0" formatColumns="0" formatRows="0" insertRows="0" deleteRows="0" sort="0" autoFilter="0"/>
  <autoFilter ref="A15:AX74"/>
  <mergeCells count="65">
    <mergeCell ref="A8:D8"/>
    <mergeCell ref="E8:F8"/>
    <mergeCell ref="A9:D9"/>
    <mergeCell ref="E9:F9"/>
    <mergeCell ref="A11:S11"/>
    <mergeCell ref="A5:D5"/>
    <mergeCell ref="E5:F5"/>
    <mergeCell ref="A6:D6"/>
    <mergeCell ref="E6:F6"/>
    <mergeCell ref="A7:D7"/>
    <mergeCell ref="E7:F7"/>
    <mergeCell ref="A2:D2"/>
    <mergeCell ref="A3:D3"/>
    <mergeCell ref="E3:F3"/>
    <mergeCell ref="A4:D4"/>
    <mergeCell ref="E4:F4"/>
    <mergeCell ref="AS13:AS14"/>
    <mergeCell ref="AT13:AT14"/>
    <mergeCell ref="AU13:AU14"/>
    <mergeCell ref="AV13:AV14"/>
    <mergeCell ref="AW13:AW14"/>
    <mergeCell ref="AK13:AK14"/>
    <mergeCell ref="AL13:AL14"/>
    <mergeCell ref="AM13:AM14"/>
    <mergeCell ref="AP13:AP14"/>
    <mergeCell ref="AQ13:AQ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M12:M14"/>
    <mergeCell ref="G12:G14"/>
    <mergeCell ref="H12:H14"/>
    <mergeCell ref="I12:I14"/>
    <mergeCell ref="J12:J14"/>
    <mergeCell ref="K12:K14"/>
    <mergeCell ref="L12:L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A12:A14"/>
    <mergeCell ref="B12:B14"/>
    <mergeCell ref="C12:D12"/>
    <mergeCell ref="E12:E14"/>
    <mergeCell ref="F12:F14"/>
    <mergeCell ref="C13:C14"/>
    <mergeCell ref="D13:D14"/>
  </mergeCells>
  <conditionalFormatting sqref="J16:J21">
    <cfRule type="expression" dxfId="15" priority="15">
      <formula>J16=IFERROR(VLOOKUP(I16,#REF!,1,FALSE),"2_Только субъекты МСП")</formula>
    </cfRule>
    <cfRule type="expression" dxfId="14" priority="16">
      <formula>J16&lt;&gt;IF(I16=VLOOKUP(I16,#REF!,1,FALSE),"2_Только субъекты МСП")</formula>
    </cfRule>
  </conditionalFormatting>
  <conditionalFormatting sqref="J33:J41">
    <cfRule type="expression" dxfId="13" priority="13">
      <formula>J33=IFERROR(VLOOKUP(I33,#REF!,1,FALSE),"2_Только субъекты МСП")</formula>
    </cfRule>
    <cfRule type="expression" dxfId="12" priority="14">
      <formula>J33&lt;&gt;IF(I33=VLOOKUP(I33,#REF!,1,FALSE),"2_Только субъекты МСП")</formula>
    </cfRule>
  </conditionalFormatting>
  <conditionalFormatting sqref="J42">
    <cfRule type="expression" dxfId="11" priority="9">
      <formula>J42=IFERROR(VLOOKUP(I42,#REF!,1,FALSE),"2_Только субъекты МСП")</formula>
    </cfRule>
    <cfRule type="expression" dxfId="10" priority="10">
      <formula>J42&lt;&gt;IF(I42=VLOOKUP(I42,#REF!,1,FALSE),"2_Только субъекты МСП")</formula>
    </cfRule>
  </conditionalFormatting>
  <conditionalFormatting sqref="J69">
    <cfRule type="expression" dxfId="9" priority="5">
      <formula>J69=IFERROR(VLOOKUP(I69,#REF!,1,FALSE),"2_Только субъекты МСП")</formula>
    </cfRule>
    <cfRule type="expression" dxfId="8" priority="6">
      <formula>J69&lt;&gt;IF(I69=VLOOKUP(I69,#REF!,1,FALSE),"2_Только субъекты МСП")</formula>
    </cfRule>
  </conditionalFormatting>
  <conditionalFormatting sqref="J64">
    <cfRule type="expression" dxfId="7" priority="7">
      <formula>J64=IFERROR(VLOOKUP(I64,#REF!,1,FALSE),"2_Только субъекты МСП")</formula>
    </cfRule>
    <cfRule type="expression" dxfId="6" priority="8">
      <formula>J64&lt;&gt;IF(I64=VLOOKUP(I64,#REF!,1,FALSE),"2_Только субъекты МСП")</formula>
    </cfRule>
  </conditionalFormatting>
  <conditionalFormatting sqref="J61">
    <cfRule type="expression" dxfId="5" priority="3">
      <formula>J61=IFERROR(VLOOKUP(I61,#REF!,1,FALSE),"2_Только субъекты МСП")</formula>
    </cfRule>
    <cfRule type="expression" dxfId="4" priority="4">
      <formula>J61&lt;&gt;IF(I61=VLOOKUP(I61,#REF!,1,FALSE),"2_Только субъекты МСП")</formula>
    </cfRule>
  </conditionalFormatting>
  <conditionalFormatting sqref="J62">
    <cfRule type="expression" dxfId="3" priority="1">
      <formula>J62=IFERROR(VLOOKUP(I62,#REF!,1,FALSE),"2_Только субъекты МСП")</formula>
    </cfRule>
    <cfRule type="expression" dxfId="2" priority="2">
      <formula>J62&lt;&gt;IF(I62=VLOOKUP(I62,#REF!,1,FALSE),"2_Только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30:AC30 AB24:AC24 AC22 AC19 AC20 AC21 AC26 AC25 AI49 AN52:AN53" numberStoredAsText="1"/>
    <ignoredError sqref="O43 Q44:R44 R47 Q47 S47 O46 O44:O45 O47 P5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2020-05-19T13:52:02Z</dcterms:modified>
</cp:coreProperties>
</file>