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Закупки\5 План закупки\ПЗ 2020\В редакции ЦЗК\"/>
    </mc:Choice>
  </mc:AlternateContent>
  <bookViews>
    <workbookView xWindow="0" yWindow="0" windowWidth="28800" windowHeight="12435"/>
  </bookViews>
  <sheets>
    <sheet name="проект 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a">#REF!</definedName>
    <definedName name="\m">#REF!</definedName>
    <definedName name="\n">#REF!</definedName>
    <definedName name="\o">#REF!</definedName>
    <definedName name="\б">#REF!</definedName>
    <definedName name="_FY1">#N/A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_xlnm._FilterDatabase" localSheetId="0" hidden="1">'проект 2020'!$A$15:$AX$67</definedName>
    <definedName name="AN">#N/A</definedName>
    <definedName name="CompOt">#N/A</definedName>
    <definedName name="CompRas">#N/A</definedName>
    <definedName name="ew">#N/A</definedName>
    <definedName name="F">#REF!</definedName>
    <definedName name="fbgffnjfgg">#N/A</definedName>
    <definedName name="fg">#N/A</definedName>
    <definedName name="g">#REF!</definedName>
    <definedName name="gh">#N/A</definedName>
    <definedName name="ghhktyi">#N/A</definedName>
    <definedName name="grety5e">#N/A</definedName>
    <definedName name="group_product">[2]Лист3!$B$6:$B$29</definedName>
    <definedName name="hfte">#N/A</definedName>
    <definedName name="istfin">[2]Лист7!$A$5:$A$25</definedName>
    <definedName name="k">#N/A</definedName>
    <definedName name="knkn.n.">#N/A</definedName>
    <definedName name="L">#REF!</definedName>
    <definedName name="n">#REF!</definedName>
    <definedName name="rrtget6">#N/A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uka">#N/A</definedName>
    <definedName name="Z_08C2E202_12A3_47D3_9FFB_98CA1BF6DED4_.wvu.FilterData" localSheetId="0" hidden="1">'проект 2020'!$A$15:$Y$18</definedName>
    <definedName name="Z_66814CD0_EAFA_400C_B596_536FF5EFFA38_.wvu.FilterData" localSheetId="0" hidden="1">'проект 2020'!$A$15:$Y$18</definedName>
    <definedName name="Z_6D183BEC_C2CD_41F1_9C7E_530180CF74BE_.wvu.Cols" localSheetId="0" hidden="1">'проект 2020'!$P:$P</definedName>
    <definedName name="Z_6D183BEC_C2CD_41F1_9C7E_530180CF74BE_.wvu.FilterData" localSheetId="0" hidden="1">'проект 2020'!$A$15:$Y$18</definedName>
    <definedName name="Z_6D183BEC_C2CD_41F1_9C7E_530180CF74BE_.wvu.PrintArea" localSheetId="0" hidden="1">'проект 2020'!$A$9:$Y$18</definedName>
    <definedName name="Z_8D365262_9604_4051_BE40_31812A008633_.wvu.FilterData" localSheetId="0" hidden="1">'проект 2020'!$A$15:$Y$18</definedName>
    <definedName name="Z_91CCA552_4FF9_4F8A_918F_E90526B3286D_.wvu.Cols" localSheetId="0" hidden="1">'проект 2020'!#REF!</definedName>
    <definedName name="Z_91CCA552_4FF9_4F8A_918F_E90526B3286D_.wvu.FilterData" localSheetId="0" hidden="1">'проект 2020'!$A$15:$Y$18</definedName>
    <definedName name="Z_91CCA552_4FF9_4F8A_918F_E90526B3286D_.wvu.PrintArea" localSheetId="0" hidden="1">'проект 2020'!$A$9:$Y$18</definedName>
    <definedName name="Z_AF533CF8_BCBD_4BCE_89DB_18D6C13C2DDE_.wvu.Cols" localSheetId="0" hidden="1">'проект 2020'!#REF!</definedName>
    <definedName name="Z_AF533CF8_BCBD_4BCE_89DB_18D6C13C2DDE_.wvu.FilterData" localSheetId="0" hidden="1">'проект 2020'!$A$15:$Y$18</definedName>
    <definedName name="Z_AF533CF8_BCBD_4BCE_89DB_18D6C13C2DDE_.wvu.PrintArea" localSheetId="0" hidden="1">'проект 2020'!$A$9:$Y$18</definedName>
    <definedName name="А77">[3]Рейтинг!$A$14</definedName>
    <definedName name="_xlnm.Database">#REF!</definedName>
    <definedName name="в23ё">#N/A</definedName>
    <definedName name="вв">#N/A</definedName>
    <definedName name="второй">#REF!</definedName>
    <definedName name="гггр">#N/A</definedName>
    <definedName name="ддд">#N/A</definedName>
    <definedName name="Закупки">[4]Закупки!$A$1:$A$32</definedName>
    <definedName name="й">#N/A</definedName>
    <definedName name="йй">#N/A</definedName>
    <definedName name="йййййййййййййййййййййййй">#N/A</definedName>
    <definedName name="кв3">#N/A</definedName>
    <definedName name="квартал">#N/A</definedName>
    <definedName name="ке">#N/A</definedName>
    <definedName name="коэф1">#REF!</definedName>
    <definedName name="коэф2">#REF!</definedName>
    <definedName name="коэф3">#REF!</definedName>
    <definedName name="коэф4">#REF!</definedName>
    <definedName name="лена">#N/A</definedName>
    <definedName name="лод">#N/A</definedName>
    <definedName name="Месяц">[5]ИСТОЧНИК!$F$1:$F$12</definedName>
    <definedName name="месяценэс">[6]ИСТОЧНИК!$E$1:$E$12</definedName>
    <definedName name="мым">#N/A</definedName>
    <definedName name="н">#REF!</definedName>
    <definedName name="_xlnm.Print_Area" localSheetId="0">'проект 2020'!$A$9:$Y$44</definedName>
    <definedName name="оро">#N/A</definedName>
    <definedName name="первый">#REF!</definedName>
    <definedName name="пл">[1]FES!#REF!</definedName>
    <definedName name="план">[1]FES!#REF!</definedName>
    <definedName name="Разделенэс">[7]ИСТОЧНИК!$B$1:$B$8</definedName>
    <definedName name="ропор">#N/A</definedName>
    <definedName name="с">#N/A</definedName>
    <definedName name="сс">#N/A</definedName>
    <definedName name="сссс">#N/A</definedName>
    <definedName name="ссы">#N/A</definedName>
    <definedName name="третий">#REF!</definedName>
    <definedName name="у">#N/A</definedName>
    <definedName name="ц">#N/A</definedName>
    <definedName name="цу">#N/A</definedName>
    <definedName name="четвертый">#REF!</definedName>
    <definedName name="шшшшшо">#N/A</definedName>
    <definedName name="ыв">#N/A</definedName>
    <definedName name="ыыыы">#N/A</definedName>
    <definedName name="яяя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4" i="1" l="1"/>
  <c r="P52" i="1" l="1"/>
  <c r="P51" i="1" l="1"/>
  <c r="P49" i="1" l="1"/>
  <c r="Q49" i="1" s="1"/>
  <c r="P25" i="1" l="1"/>
  <c r="Q25" i="1" s="1"/>
  <c r="R25" i="1" l="1"/>
  <c r="S47" i="1"/>
  <c r="R47" i="1"/>
  <c r="Q47" i="1"/>
  <c r="S46" i="1"/>
  <c r="R46" i="1"/>
  <c r="R44" i="1"/>
  <c r="Q44" i="1"/>
  <c r="Q46" i="1" l="1"/>
  <c r="P65" i="1"/>
  <c r="P64" i="1"/>
  <c r="P63" i="1"/>
  <c r="P62" i="1"/>
  <c r="Q62" i="1" s="1"/>
  <c r="R62" i="1" s="1"/>
  <c r="P60" i="1"/>
  <c r="P59" i="1"/>
  <c r="Q59" i="1" s="1"/>
  <c r="R59" i="1" s="1"/>
  <c r="P58" i="1"/>
  <c r="Q58" i="1" s="1"/>
  <c r="R58" i="1" s="1"/>
  <c r="P57" i="1"/>
  <c r="Q57" i="1" l="1"/>
  <c r="R57" i="1" s="1"/>
  <c r="Q64" i="1"/>
  <c r="R64" i="1" s="1"/>
  <c r="Q63" i="1"/>
  <c r="R63" i="1" s="1"/>
  <c r="O30" i="1" l="1"/>
  <c r="O46" i="1" l="1"/>
  <c r="R42" i="1"/>
  <c r="R41" i="1"/>
  <c r="R40" i="1"/>
  <c r="Q39" i="1"/>
  <c r="Q38" i="1"/>
  <c r="Q37" i="1"/>
  <c r="Q36" i="1"/>
  <c r="Q35" i="1"/>
  <c r="Q34" i="1"/>
  <c r="O33" i="1"/>
  <c r="R31" i="1"/>
  <c r="O31" i="1"/>
  <c r="O42" i="1"/>
  <c r="O41" i="1"/>
  <c r="O40" i="1"/>
  <c r="O39" i="1"/>
  <c r="O38" i="1"/>
  <c r="O37" i="1"/>
  <c r="O36" i="1"/>
  <c r="O35" i="1"/>
  <c r="O34" i="1"/>
  <c r="O48" i="1"/>
  <c r="O45" i="1"/>
  <c r="O44" i="1"/>
  <c r="P43" i="1"/>
  <c r="Q43" i="1" s="1"/>
  <c r="O24" i="1"/>
  <c r="S48" i="1" l="1"/>
  <c r="R48" i="1"/>
  <c r="Q48" i="1"/>
  <c r="O47" i="1"/>
  <c r="R45" i="1"/>
  <c r="Q45" i="1"/>
  <c r="Q30" i="1" l="1"/>
  <c r="R30" i="1" s="1"/>
  <c r="Q29" i="1"/>
  <c r="R29" i="1" s="1"/>
  <c r="Q24" i="1"/>
  <c r="R24" i="1" s="1"/>
  <c r="Q18" i="1"/>
  <c r="R18" i="1" s="1"/>
  <c r="P16" i="1" l="1"/>
  <c r="Q16" i="1" l="1"/>
  <c r="R16" i="1" l="1"/>
  <c r="P26" i="1"/>
  <c r="P27" i="1"/>
  <c r="Q27" i="1" s="1"/>
  <c r="R27" i="1" s="1"/>
  <c r="P28" i="1"/>
  <c r="Q28" i="1" s="1"/>
  <c r="P32" i="1"/>
  <c r="Q33" i="1"/>
  <c r="R33" i="1" s="1"/>
  <c r="P23" i="1"/>
  <c r="P22" i="1"/>
  <c r="P21" i="1"/>
  <c r="Q21" i="1" s="1"/>
  <c r="R21" i="1" s="1"/>
  <c r="P20" i="1"/>
  <c r="P19" i="1"/>
  <c r="P17" i="1"/>
  <c r="O29" i="1"/>
  <c r="Q23" i="1" l="1"/>
  <c r="R23" i="1" s="1"/>
  <c r="Q19" i="1"/>
  <c r="R19" i="1" s="1"/>
  <c r="Q32" i="1"/>
  <c r="Q17" i="1"/>
  <c r="Q26" i="1"/>
  <c r="R26" i="1" s="1"/>
  <c r="Q22" i="1"/>
  <c r="R22" i="1" s="1"/>
  <c r="Q20" i="1"/>
  <c r="R20" i="1" s="1"/>
  <c r="R17" i="1" l="1"/>
</calcChain>
</file>

<file path=xl/sharedStrings.xml><?xml version="1.0" encoding="utf-8"?>
<sst xmlns="http://schemas.openxmlformats.org/spreadsheetml/2006/main" count="1793" uniqueCount="231">
  <si>
    <t>План закупки АО "ЦТЗ" на 2020 год</t>
  </si>
  <si>
    <t>Код вида деятельности</t>
  </si>
  <si>
    <t>Номер закупки</t>
  </si>
  <si>
    <t>Подразделение/предприятие-потребитель продукции</t>
  </si>
  <si>
    <t>Вид закупаемой продукции</t>
  </si>
  <si>
    <t>Номер лота</t>
  </si>
  <si>
    <t>Наименование лота</t>
  </si>
  <si>
    <t>Код по ОКВЭД 2</t>
  </si>
  <si>
    <t>Код по ОКПД 2</t>
  </si>
  <si>
    <t>Наличие условий о субьектах малого и среднего предпринимательства в конкурсной/закупочной документации</t>
  </si>
  <si>
    <t>Категория закупки, которая не учитывается при расчёте совокупного годового стоимостного объёма договоров</t>
  </si>
  <si>
    <t>Признак закупки инновационной и высокотехнологичной продукции (Да/Нет)</t>
  </si>
  <si>
    <t>Источник финансирования</t>
  </si>
  <si>
    <t>Документ, на основании которого определена планируемая цена закупки</t>
  </si>
  <si>
    <t>Планируемая начальная (предельная) цена лота по извещению/уведомлению, тыс. руб. (без учета НДС)</t>
  </si>
  <si>
    <t>Планируемая начальная (предельная) цена лота по извещению/уведомлению, тыс. руб. (с учетом НДС)</t>
  </si>
  <si>
    <t>Объёмы оплаты долгосрочного договора по годам, тыс. рублей с НДС</t>
  </si>
  <si>
    <t>Планируемый способ закупки</t>
  </si>
  <si>
    <t>Организатор закупки</t>
  </si>
  <si>
    <t>Вид закупки (электронная/неэлектронная)</t>
  </si>
  <si>
    <t>Планируемая дата размещения извещения о начале закупочной процедуры/заключения договора у ЕП (ЗПП)
(чч.мм.гггг)</t>
  </si>
  <si>
    <t>Планируемая дата подведения итогов по закупочной процедуре/заключения договора у ЕП (ЗПП)
(чч.мм.гггг)</t>
  </si>
  <si>
    <t>Сведения о закупке у ЕП</t>
  </si>
  <si>
    <t>Условия договора</t>
  </si>
  <si>
    <t>Год под обеспечение потребности которого планируется данная закупка</t>
  </si>
  <si>
    <t>Дополнительная информация по закупке</t>
  </si>
  <si>
    <t>Данные из утвержденной инвестиционной программы</t>
  </si>
  <si>
    <t>Примечание</t>
  </si>
  <si>
    <t>Юридическое лицо</t>
  </si>
  <si>
    <t>Филиал/подразделение</t>
  </si>
  <si>
    <t>Основание для проведения закупки у ЕП (пункт ЕСЗ ПАО "Россети")</t>
  </si>
  <si>
    <t>Наименование контрагента</t>
  </si>
  <si>
    <t>ИНН</t>
  </si>
  <si>
    <t>КПП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</si>
  <si>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</si>
  <si>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</si>
  <si>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</si>
  <si>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 - количество единиц измерения</t>
  </si>
  <si>
    <t>Регион поставки товаров (выполнения работ, оказания услуг)</t>
  </si>
  <si>
    <t>Плановая дата заключения договора (чч.мм.гггг)</t>
  </si>
  <si>
    <t>Планируемая дата начала поставки товаров, выполнения работ, услуг (чч.мм.гггг)</t>
  </si>
  <si>
    <t>Планируемая дата окончания поставки товаров, выполнения работ, услуг (чч.мм.гггг)</t>
  </si>
  <si>
    <t>статус ИПР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</si>
  <si>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</si>
  <si>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</si>
  <si>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год начала  реализации инвестиционного проекта</t>
  </si>
  <si>
    <t>год окончания реализации инвестиционного проекта</t>
  </si>
  <si>
    <t>оценка полной стоимости инвестиционного проекта в прогнозных ценах соответствующих лет, млн. руб. (с НДС)</t>
  </si>
  <si>
    <t>остаток финансирования капитальных вложений в прогнозных ценах (на момент начала года плана закупки), млн. руб. (с НДС)</t>
  </si>
  <si>
    <t>технологическое присоединение (Да/Нет)</t>
  </si>
  <si>
    <t>Код по ОКЕИ</t>
  </si>
  <si>
    <t>наименование</t>
  </si>
  <si>
    <t>Код по ОКАТО</t>
  </si>
  <si>
    <t>АО "ЦТЗ"</t>
  </si>
  <si>
    <t>Отдел информационных технологий</t>
  </si>
  <si>
    <t>ИТ</t>
  </si>
  <si>
    <t>Оказание услуг по обновлению версий справочно-правовой системы «Консультант Плюс» или эквивалент</t>
  </si>
  <si>
    <t>62.01</t>
  </si>
  <si>
    <t>нет</t>
  </si>
  <si>
    <t>Служебная записка</t>
  </si>
  <si>
    <t>Поставка расходных материалов для оргтехники г. Москва</t>
  </si>
  <si>
    <t>46.51</t>
  </si>
  <si>
    <t>26.20</t>
  </si>
  <si>
    <t>Интернет-услуги</t>
  </si>
  <si>
    <t>61.10</t>
  </si>
  <si>
    <t>ЕП</t>
  </si>
  <si>
    <t>31.07.2020</t>
  </si>
  <si>
    <t>Услуги межзоновой, внутризоновой, междугородной и международной связи</t>
  </si>
  <si>
    <t>Интернет-услуги                       (включая SIP телефонию) г. Казань</t>
  </si>
  <si>
    <t>31.05.2020</t>
  </si>
  <si>
    <t>Оказание услуг по организации и предоставлению каналов связи к КСПД ПАО "Россети""</t>
  </si>
  <si>
    <t>г. Москва</t>
  </si>
  <si>
    <t>31.03.2020</t>
  </si>
  <si>
    <t>30.04.2020</t>
  </si>
  <si>
    <t>31.03.2021</t>
  </si>
  <si>
    <t>30.11.2020</t>
  </si>
  <si>
    <t>30.11.2021</t>
  </si>
  <si>
    <t>ООО «ТК ТЕЛ ЦЕНТР»</t>
  </si>
  <si>
    <t>772501001</t>
  </si>
  <si>
    <t>31.07.2021</t>
  </si>
  <si>
    <t>ООО "Вестколл ЛТД"</t>
  </si>
  <si>
    <t>771901001</t>
  </si>
  <si>
    <t>ПАО "Таттелеком"</t>
  </si>
  <si>
    <t>166001001</t>
  </si>
  <si>
    <t>г. Казань</t>
  </si>
  <si>
    <t>31.05.2021</t>
  </si>
  <si>
    <t>АО "Управление ВОЛС-ВЛ"</t>
  </si>
  <si>
    <t>30.04.2021</t>
  </si>
  <si>
    <t>МТРиО</t>
  </si>
  <si>
    <t>Поставка канцелярских товаров</t>
  </si>
  <si>
    <t>47.62</t>
  </si>
  <si>
    <t>17.23</t>
  </si>
  <si>
    <t>ОД</t>
  </si>
  <si>
    <t>ОН</t>
  </si>
  <si>
    <t>68.20</t>
  </si>
  <si>
    <t>Услуги по эксплуатации арендованного помещения</t>
  </si>
  <si>
    <t>Услуги</t>
  </si>
  <si>
    <t>Услуги по размещению транспортных средств на парковке</t>
  </si>
  <si>
    <t>52.21.24</t>
  </si>
  <si>
    <t>Услуги по уборке офисных помещений</t>
  </si>
  <si>
    <t>ТС</t>
  </si>
  <si>
    <t>Услуги по организации переезда офиса</t>
  </si>
  <si>
    <t>49.42</t>
  </si>
  <si>
    <t>Услуги по ремонту офисного помещения</t>
  </si>
  <si>
    <t>43.3</t>
  </si>
  <si>
    <t>ОК</t>
  </si>
  <si>
    <t>Аренда офисного помещения (включая услуги ЖКХ, уборки)         (г. Казань)</t>
  </si>
  <si>
    <t>Услуги экспресс-доставки корреспонденции</t>
  </si>
  <si>
    <t>53.20</t>
  </si>
  <si>
    <t>Поставка мебели</t>
  </si>
  <si>
    <t>46.65</t>
  </si>
  <si>
    <t>Поставка питьевой воды для сотрудников офиса</t>
  </si>
  <si>
    <t>36.00.2</t>
  </si>
  <si>
    <t>Управление делами</t>
  </si>
  <si>
    <t>ООО "УК "Альва-Финанс" Д.У. ЗПИФ недвижимости "СФЕРА"</t>
  </si>
  <si>
    <t>7725794226</t>
  </si>
  <si>
    <t>ООО "ГСБ"</t>
  </si>
  <si>
    <t>770901001</t>
  </si>
  <si>
    <t>ООО "Архитектурный дом "Эйфель"</t>
  </si>
  <si>
    <t>1657045465</t>
  </si>
  <si>
    <t>165801001</t>
  </si>
  <si>
    <t>Согласно техническому заданию</t>
  </si>
  <si>
    <t>усл.ед</t>
  </si>
  <si>
    <t>-</t>
  </si>
  <si>
    <t>2020, 2021</t>
  </si>
  <si>
    <t>Оказание услуг по предоставлению права использования программы для ЭВМ «Мегаплан» (версия «Совместная работа+») или эквивалент</t>
  </si>
  <si>
    <t>электронная</t>
  </si>
  <si>
    <t>30.06.2020</t>
  </si>
  <si>
    <t>31.12.2020</t>
  </si>
  <si>
    <t>30.06.2021</t>
  </si>
  <si>
    <t>5.8.1.3</t>
  </si>
  <si>
    <t>5.8.1.11</t>
  </si>
  <si>
    <t>неэлектронная</t>
  </si>
  <si>
    <t>81.10</t>
  </si>
  <si>
    <t>81.10.10</t>
  </si>
  <si>
    <t>7 л)</t>
  </si>
  <si>
    <t>ОЗК</t>
  </si>
  <si>
    <t>31.12.2021</t>
  </si>
  <si>
    <t>2021</t>
  </si>
  <si>
    <t>36.00.1</t>
  </si>
  <si>
    <t>ОП г. Казань</t>
  </si>
  <si>
    <t>Поставка программного обеспечения  для гидравлическогог расчета тепловых сетей,водопроводных сетей и сетей канализации  (Zulu 8.0 или аналоги)</t>
  </si>
  <si>
    <t>Поставка программного обеспечения прочностного расчета трубопроводов различного назначения   (Старт-Проф или аналоги)</t>
  </si>
  <si>
    <t>Поставка комплекса программного обеспечения  для расчета ПДВ от промышленных объектов (котельные) при строительстве и эксплуатации (Интеграл или аналоги)</t>
  </si>
  <si>
    <t>Поставка программного обеспечения  для  расчета шума от промышленных объектов (котельные) при строительстве и эксплуатации  (Эколог или аналоги)</t>
  </si>
  <si>
    <t>Поставка программного обеспечения для расчета объема и выбора теплоизолирующих материалов для трубопроводов и оборудования  (Изоляция или аналоги)</t>
  </si>
  <si>
    <t>Поставка персональных компьютеров в сборе, мониторов, клавиатур и мышей для нужд АО «ЦТЗ» (г. Казань)»</t>
  </si>
  <si>
    <t>31.11.2020</t>
  </si>
  <si>
    <t>Поставка серверов для нужд АО «ЦТЗ» (г. Казань)»</t>
  </si>
  <si>
    <t>Поставка системы хранения данных для нужд АО «ЦТЗ» (г. Казань)»</t>
  </si>
  <si>
    <t>Поставка источника бесперебойного питания для серверов для нужд АО «ЦТЗ» (г. Казань)»</t>
  </si>
  <si>
    <t>ДСК</t>
  </si>
  <si>
    <t>68.20.2</t>
  </si>
  <si>
    <t>68.20.12</t>
  </si>
  <si>
    <t>Договор заключенный ранее</t>
  </si>
  <si>
    <t>Аренда нежилого помещения (г.Сургут)</t>
  </si>
  <si>
    <t>Аренда нежилого помещения  (г.Сургут)</t>
  </si>
  <si>
    <t>г.Сургут</t>
  </si>
  <si>
    <t>ДСМР</t>
  </si>
  <si>
    <t>СМР</t>
  </si>
  <si>
    <t>42.22</t>
  </si>
  <si>
    <t xml:space="preserve">Нефтеюганск </t>
  </si>
  <si>
    <t xml:space="preserve">г.Нефтеюганск </t>
  </si>
  <si>
    <t>г. Тюмень</t>
  </si>
  <si>
    <t>2020, 2021, 2022</t>
  </si>
  <si>
    <t>Оказание платных образовательных услуг в сфере дополнительного профессионального образования для нужд 
АО «ЦТЗ»</t>
  </si>
  <si>
    <t>85.30</t>
  </si>
  <si>
    <t xml:space="preserve">85.31 </t>
  </si>
  <si>
    <t>Договор</t>
  </si>
  <si>
    <t>ОЗП</t>
  </si>
  <si>
    <t>Наименование заказчика</t>
  </si>
  <si>
    <t>Адрес местонахождения заказчика</t>
  </si>
  <si>
    <t>105094, г. Москва, Семеновская набережная, д.2/1 строение 1, эт. 1,          пом. 3, ком. 25</t>
  </si>
  <si>
    <t>Телефон заказчика</t>
  </si>
  <si>
    <t xml:space="preserve">(495) 640-50-07 </t>
  </si>
  <si>
    <t>Электронная почта заказчика</t>
  </si>
  <si>
    <t>info@ctz-rosseti.ru</t>
  </si>
  <si>
    <t>ОКАТО</t>
  </si>
  <si>
    <t xml:space="preserve">
7 ц)</t>
  </si>
  <si>
    <t>2021 год</t>
  </si>
  <si>
    <t>31.03.2022</t>
  </si>
  <si>
    <t>2021, 2022</t>
  </si>
  <si>
    <t>31.05.2022</t>
  </si>
  <si>
    <t>30.04.2022</t>
  </si>
  <si>
    <t>31.12.2022</t>
  </si>
  <si>
    <t>2022 год</t>
  </si>
  <si>
    <t>31.03.2023</t>
  </si>
  <si>
    <t>2022, 2023</t>
  </si>
  <si>
    <t>31.05.2023</t>
  </si>
  <si>
    <t>30.04.2023</t>
  </si>
  <si>
    <t>30.11.2022</t>
  </si>
  <si>
    <t>31.12.2023</t>
  </si>
  <si>
    <t>7725316357 (мсп)</t>
  </si>
  <si>
    <t>7702388235 (не мсп)</t>
  </si>
  <si>
    <t>1681000024 (не мсп)</t>
  </si>
  <si>
    <t>Оказание услуг по организации и предоставлению каналов связи к КСПД ПАО "Россети"</t>
  </si>
  <si>
    <t>7705307770 (не мсп)</t>
  </si>
  <si>
    <t>Аренда офисного помещения (г. Москва)</t>
  </si>
  <si>
    <t>7709966750 (мсп)</t>
  </si>
  <si>
    <t>Аренда офисного помещения (включая услуги ЖКХ, уборки) (г. Казань)</t>
  </si>
  <si>
    <t>Выполнение СМР включая поставку МТРиО по объекту: ПОДСТАНЦИЯ 110/35/6 КВ «СЕВЕР» С ПИТАЮЩЕЙ
ВЛ 110 КВ ПРИРАЗЛОМНОГО МЕСТОРОЖДЕНИЯ</t>
  </si>
  <si>
    <t>Выполнение СМР включая поставку МТРиО по объекту: Реконструкция ПС 110/10 кВ ЖБИ (замена силовых трансформаторов 2х10 МВА на 2х25 МВА с расширением РУ 10 кВ на две секции)</t>
  </si>
  <si>
    <t>Выполнение СМР включая поставку МТРиО по объекту: Реконструкция ПС 110/35/10 кВ Тобольская</t>
  </si>
  <si>
    <t>Выполнение СМР включая поставку МТРиО по объекту: ПС 110/10 кВ Майского ГПК с ВЛ 110 кВ</t>
  </si>
  <si>
    <t>Выполнение СМР включая поставку МТРиО по объекту: Реконструкция ПС 110/35/6 кВ Промысловая
(реконструкция ОРУ-110, ОРУ-35, КРУН-6, ТСО,
установка ОПУ)</t>
  </si>
  <si>
    <t xml:space="preserve">Выполнение СМР включая поставку МТРиО по объекту:ПС 110 кВ Север Приразломного м/р </t>
  </si>
  <si>
    <t>Выполнение СМР включая поставку МТРиО по объекту:Реконструкция ПС 110/10 кВ ЖБИ (замена силовых трансформаторов 2х10 МВА на 2х25 МВА с расширением РУ 10 кВ на две секции)</t>
  </si>
  <si>
    <t xml:space="preserve">Выполнение СМР включая поставку МТРиО по объекту:ПС 110 кВ Тобольская </t>
  </si>
  <si>
    <t>Выполнение СМР включая поставку МТРиО по объекту:ПС 110/10 кВ Майского ГПК с ВЛ 110 кВ</t>
  </si>
  <si>
    <t xml:space="preserve">Выполнение СМР включая поставку МТРиО по объекту:Реконструкция  ПС 110/35/6 кВ Промысловая (реконструкция ОРУ-110, ОРУ-35, КРУН-6, ТСО, установка ОПУ) </t>
  </si>
  <si>
    <t>Оказание услуг строительного контроля на объектах ПАО «МРСК Северного Кавказа»</t>
  </si>
  <si>
    <t>71.12.1</t>
  </si>
  <si>
    <t>74.90.19.190</t>
  </si>
  <si>
    <t>Северо-Кавказский федеральный округ, Ставропольский край</t>
  </si>
  <si>
    <t>07 000 000 000</t>
  </si>
  <si>
    <t>Аппарат АО "ЦТЗ"</t>
  </si>
  <si>
    <t>Право заключения договора на поставку специальной одежды и средств индивидуальной защиты для нужд АО «ЦТЗ»</t>
  </si>
  <si>
    <t>14.12</t>
  </si>
  <si>
    <t>Выполнение раздела АСУТП по проекту «Техническое перевооружение котельного отделения котлотурбинного цеха с установкой водогрейного котла мощностью 100Гкал (116,3 МВт) (ВК-2) на производственном предприятии Новокуйбышевская ТЭЦ-1</t>
  </si>
  <si>
    <t>71.20</t>
  </si>
  <si>
    <t>Техническое обследование строительных конструкций по объекту «Электродвигатель 2 АЗМ 4000/6000. Техническое перевооружение с заменой питательного насоса ПЭН-5 ПЭ-500-180-3»</t>
  </si>
  <si>
    <t>2020</t>
  </si>
  <si>
    <t>Выполнение раздела АСУТП по проекту «Выполнение проектной и рабочей документации по объекту филиала АО «ТГК-16» - «Нижнекамская ТЭЦ (ПТК-1)» «Электродвигатель 2 АЗМ 4000/6000. Техническое перевооружение с заменой питательного насоса ПЭН-5 ПЭ-500-180-3»</t>
  </si>
  <si>
    <t>Заключение дополнительного соглашения № 1 к Договору комбинированного страхования строительно-монтажных рисков № 192600-240-000005 от 09.04.2019 о продлении сроков комбинированного страхования строительно-монтажных рисков с увеличением цены договора на сумму до 10%</t>
  </si>
  <si>
    <t>65.12</t>
  </si>
  <si>
    <t>Тюменская область, ЯНАО, Пуровский район</t>
  </si>
  <si>
    <t>2020,
2021,
2022,
2023</t>
  </si>
  <si>
    <t>5.8.1.4</t>
  </si>
  <si>
    <t xml:space="preserve">ПАО «САК «ЭНЕРГОГАРАНТ» </t>
  </si>
  <si>
    <t>7705041231</t>
  </si>
  <si>
    <t>860243001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</si>
</sst>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_-* #,##0.000_р_._-;\-* #,##0.000_р_._-;_-* &quot;-&quot;??_р_._-;_-@_-"/>
    <numFmt numFmtId="165" formatCode="_-* #,##0.00000_р_._-;\-* #,##0.00000_р_._-;_-* &quot;-&quot;???_р_._-;_-@_-"/>
    <numFmt numFmtId="166" formatCode="[$-419]mmmm\ yyyy;@"/>
    <numFmt numFmtId="167" formatCode="#,##0_ ;[Red]\-#,##0\ "/>
    <numFmt numFmtId="168" formatCode="[$-419]mmmm;@"/>
    <numFmt numFmtId="169" formatCode="#,##0.000"/>
    <numFmt numFmtId="170" formatCode="#,##0.00000"/>
    <numFmt numFmtId="171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horizontal="center" vertical="top"/>
      <protection locked="0"/>
    </xf>
    <xf numFmtId="0" fontId="4" fillId="0" borderId="7" xfId="2" applyNumberFormat="1" applyFont="1" applyFill="1" applyBorder="1" applyAlignment="1" applyProtection="1">
      <alignment horizontal="center" vertical="center" wrapText="1"/>
      <protection locked="0"/>
    </xf>
    <xf numFmtId="1" fontId="4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49" fontId="6" fillId="0" borderId="7" xfId="2" applyNumberFormat="1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vertical="top" wrapText="1"/>
      <protection locked="0"/>
    </xf>
    <xf numFmtId="0" fontId="6" fillId="0" borderId="7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4" fillId="0" borderId="7" xfId="2" applyNumberFormat="1" applyFont="1" applyFill="1" applyBorder="1" applyAlignment="1" applyProtection="1">
      <alignment horizontal="center" vertical="top" wrapText="1"/>
      <protection locked="0"/>
    </xf>
    <xf numFmtId="164" fontId="2" fillId="0" borderId="0" xfId="1" applyNumberFormat="1" applyFont="1" applyFill="1" applyAlignment="1" applyProtection="1">
      <alignment horizontal="center" vertical="top"/>
      <protection locked="0"/>
    </xf>
    <xf numFmtId="165" fontId="2" fillId="0" borderId="0" xfId="0" applyNumberFormat="1" applyFont="1" applyFill="1" applyAlignment="1" applyProtection="1">
      <alignment horizontal="center" vertical="top"/>
      <protection locked="0"/>
    </xf>
    <xf numFmtId="3" fontId="6" fillId="0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" fontId="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169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1" fontId="5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7" xfId="2" applyNumberFormat="1" applyFont="1" applyFill="1" applyBorder="1" applyAlignment="1" applyProtection="1">
      <alignment horizontal="center" vertical="center" wrapText="1"/>
      <protection locked="0"/>
    </xf>
    <xf numFmtId="169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14" fontId="5" fillId="2" borderId="7" xfId="0" applyNumberFormat="1" applyFont="1" applyFill="1" applyBorder="1" applyAlignment="1" applyProtection="1">
      <alignment horizontal="center" vertical="center"/>
      <protection locked="0"/>
    </xf>
    <xf numFmtId="14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/>
    <xf numFmtId="0" fontId="6" fillId="0" borderId="0" xfId="0" applyFont="1" applyFill="1"/>
    <xf numFmtId="0" fontId="8" fillId="0" borderId="0" xfId="0" applyFont="1" applyFill="1" applyBorder="1" applyAlignment="1"/>
    <xf numFmtId="4" fontId="5" fillId="0" borderId="0" xfId="0" applyNumberFormat="1" applyFont="1" applyBorder="1" applyAlignment="1">
      <alignment horizontal="right" vertical="center" wrapText="1"/>
    </xf>
    <xf numFmtId="4" fontId="8" fillId="0" borderId="0" xfId="0" applyNumberFormat="1" applyFont="1" applyFill="1" applyBorder="1"/>
    <xf numFmtId="0" fontId="0" fillId="0" borderId="0" xfId="0" applyBorder="1"/>
    <xf numFmtId="170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170" fontId="2" fillId="0" borderId="0" xfId="0" applyNumberFormat="1" applyFont="1" applyAlignment="1" applyProtection="1">
      <alignment horizontal="center" vertical="top"/>
      <protection locked="0"/>
    </xf>
    <xf numFmtId="169" fontId="2" fillId="0" borderId="0" xfId="0" applyNumberFormat="1" applyFont="1" applyAlignment="1" applyProtection="1">
      <alignment horizontal="center" vertical="top"/>
      <protection locked="0"/>
    </xf>
    <xf numFmtId="0" fontId="11" fillId="3" borderId="2" xfId="0" quotePrefix="1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8" xfId="0" quotePrefix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right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71" fontId="8" fillId="0" borderId="0" xfId="0" applyNumberFormat="1" applyFont="1" applyFill="1" applyBorder="1"/>
    <xf numFmtId="0" fontId="0" fillId="0" borderId="0" xfId="0" applyFill="1" applyBorder="1"/>
    <xf numFmtId="0" fontId="5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>
      <alignment horizontal="center" vertical="center" wrapText="1"/>
    </xf>
    <xf numFmtId="170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49" fontId="6" fillId="2" borderId="7" xfId="2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top" wrapText="1"/>
      <protection locked="0"/>
    </xf>
    <xf numFmtId="17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170" fontId="6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7" xfId="0" applyNumberFormat="1" applyFont="1" applyFill="1" applyBorder="1" applyAlignment="1" applyProtection="1">
      <alignment horizontal="center" vertical="center"/>
      <protection locked="0"/>
    </xf>
    <xf numFmtId="3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170" fontId="12" fillId="2" borderId="7" xfId="0" applyNumberFormat="1" applyFont="1" applyFill="1" applyBorder="1" applyAlignment="1" applyProtection="1">
      <alignment horizontal="center" vertical="center"/>
      <protection locked="0"/>
    </xf>
    <xf numFmtId="3" fontId="5" fillId="2" borderId="7" xfId="0" applyNumberFormat="1" applyFont="1" applyFill="1" applyBorder="1" applyAlignment="1" applyProtection="1">
      <alignment horizontal="center" vertical="center"/>
      <protection locked="0"/>
    </xf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1" fontId="4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170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0" xfId="0" quotePrefix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1" xfId="0" quotePrefix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right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4" fontId="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7" xfId="5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/>
    <xf numFmtId="0" fontId="6" fillId="0" borderId="7" xfId="0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 applyProtection="1">
      <alignment horizontal="center" vertical="top" wrapText="1"/>
      <protection locked="0"/>
    </xf>
    <xf numFmtId="167" fontId="4" fillId="0" borderId="13" xfId="0" applyNumberFormat="1" applyFont="1" applyFill="1" applyBorder="1" applyAlignment="1" applyProtection="1">
      <alignment horizontal="center" vertical="top" wrapText="1"/>
      <protection locked="0"/>
    </xf>
    <xf numFmtId="167" fontId="4" fillId="0" borderId="1" xfId="3" applyNumberFormat="1" applyFont="1" applyFill="1" applyBorder="1" applyAlignment="1" applyProtection="1">
      <alignment horizontal="center" vertical="top" wrapText="1"/>
      <protection locked="0"/>
    </xf>
    <xf numFmtId="167" fontId="4" fillId="0" borderId="13" xfId="3" applyNumberFormat="1" applyFont="1" applyFill="1" applyBorder="1" applyAlignment="1" applyProtection="1">
      <alignment horizontal="center" vertical="top" wrapText="1"/>
      <protection locked="0"/>
    </xf>
    <xf numFmtId="4" fontId="4" fillId="0" borderId="1" xfId="2" applyNumberFormat="1" applyFont="1" applyFill="1" applyBorder="1" applyAlignment="1" applyProtection="1">
      <alignment horizontal="center" vertical="top" wrapText="1"/>
      <protection locked="0"/>
    </xf>
    <xf numFmtId="4" fontId="4" fillId="0" borderId="13" xfId="2" applyNumberFormat="1" applyFont="1" applyFill="1" applyBorder="1" applyAlignment="1" applyProtection="1">
      <alignment horizontal="center" vertical="top" wrapText="1"/>
      <protection locked="0"/>
    </xf>
    <xf numFmtId="49" fontId="4" fillId="0" borderId="1" xfId="2" applyNumberFormat="1" applyFont="1" applyFill="1" applyBorder="1" applyAlignment="1" applyProtection="1">
      <alignment horizontal="center" vertical="top" wrapText="1"/>
      <protection locked="0"/>
    </xf>
    <xf numFmtId="49" fontId="4" fillId="0" borderId="13" xfId="2" applyNumberFormat="1" applyFont="1" applyFill="1" applyBorder="1" applyAlignment="1" applyProtection="1">
      <alignment horizontal="center" vertical="top" wrapText="1"/>
      <protection locked="0"/>
    </xf>
    <xf numFmtId="168" fontId="4" fillId="0" borderId="1" xfId="2" applyNumberFormat="1" applyFont="1" applyFill="1" applyBorder="1" applyAlignment="1" applyProtection="1">
      <alignment horizontal="center" vertical="top" wrapText="1"/>
      <protection locked="0"/>
    </xf>
    <xf numFmtId="168" fontId="4" fillId="0" borderId="13" xfId="2" applyNumberFormat="1" applyFont="1" applyFill="1" applyBorder="1" applyAlignment="1" applyProtection="1">
      <alignment horizontal="center" vertical="top" wrapText="1"/>
      <protection locked="0"/>
    </xf>
    <xf numFmtId="16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13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2" applyNumberFormat="1" applyFont="1" applyFill="1" applyBorder="1" applyAlignment="1" applyProtection="1">
      <alignment horizontal="center" vertical="top" wrapText="1"/>
      <protection locked="0"/>
    </xf>
    <xf numFmtId="166" fontId="4" fillId="2" borderId="7" xfId="2" applyNumberFormat="1" applyFont="1" applyFill="1" applyBorder="1" applyAlignment="1" applyProtection="1">
      <alignment horizontal="center" vertical="top" wrapText="1"/>
      <protection locked="0"/>
    </xf>
    <xf numFmtId="166" fontId="4" fillId="0" borderId="7" xfId="2" applyNumberFormat="1" applyFont="1" applyFill="1" applyBorder="1" applyAlignment="1" applyProtection="1">
      <alignment horizontal="center" vertical="top" wrapText="1"/>
      <protection locked="0"/>
    </xf>
    <xf numFmtId="4" fontId="4" fillId="0" borderId="9" xfId="2" applyNumberFormat="1" applyFont="1" applyFill="1" applyBorder="1" applyAlignment="1" applyProtection="1">
      <alignment horizontal="center" vertical="top" wrapText="1"/>
      <protection locked="0"/>
    </xf>
    <xf numFmtId="4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0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1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2" xfId="2" applyNumberFormat="1" applyFont="1" applyFill="1" applyBorder="1" applyAlignment="1" applyProtection="1">
      <alignment horizontal="center" vertical="center" wrapText="1"/>
      <protection locked="0"/>
    </xf>
  </cellXfs>
  <cellStyles count="6">
    <cellStyle name="Гиперссылка" xfId="5" builtinId="8"/>
    <cellStyle name="Обычный" xfId="0" builtinId="0"/>
    <cellStyle name="Обычный_Исполнительный аппарат МРСК Центра и Приволжья" xfId="2"/>
    <cellStyle name="Стиль 1 2" xfId="4"/>
    <cellStyle name="Финансовый" xfId="1" builtinId="3"/>
    <cellStyle name="Финансовый 2 2" xfId="3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_F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!!%20old%20files\&#1052;&#1086;&#1080;%20&#1076;&#1086;&#1082;&#1091;&#1084;&#1077;&#1085;&#1090;&#1099;\&#1043;&#1050;&#1055;&#1047;-2011\&#1050;&#1086;&#1088;&#1088;&#1077;&#1082;&#1090;&#1080;&#1088;&#1086;&#1074;&#1082;&#1072;%20&#1043;&#1050;&#1055;&#1047;-2011\IBM%20COGNOS\&#1060;&#1086;&#1088;&#1084;&#1072;%20&#1087;&#1083;&#1072;&#1085;&#1072;_&#1058;&#1074;&#1077;&#1088;&#1100;&#1101;&#1085;&#1077;&#1088;&#1075;&#1086;_10.06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\&#1040;&#1056;&#1052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89;&#1090;&#1088;&#1086;&#1081;&#1073;&#1080;&#1079;&#1085;&#1077;&#1089;\Documents%20and%20Settings\Drozdov_AN\&#1052;&#1086;&#1080;%20&#1076;&#1086;&#1082;&#1091;&#1084;&#1077;&#1085;&#1090;&#1099;\&#1043;&#1050;&#1055;&#1047;\&#1054;&#1090;&#1095;&#1077;&#1090;&#1099;%20&#1087;&#1086;%20&#1043;&#1050;&#1055;&#1047;\&#1056;&#1072;&#1089;&#1095;&#1077;&#1090;%20&#1089;&#1090;&#1086;&#1080;&#1084;&#1086;&#1089;&#1090;&#1080;%20&#1091;&#1089;&#1083;&#1091;&#1075;%2007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&#1055;&#1069;&#1057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(&#1076;&#1083;&#1103;%20&#1048;&#1089;&#1087;.&#1072;&#1087;&#1087;.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_FES"/>
      <sheetName val="функ.блок"/>
      <sheetName val="группа продукции"/>
      <sheetName val="Справочник Вид продукции"/>
      <sheetName val="спр 4.2"/>
      <sheetName val="спр 5"/>
      <sheetName val="спр 1.1"/>
      <sheetName val="спр 4.1"/>
      <sheetName val="спр 8"/>
      <sheetName val="спр 19"/>
      <sheetName val="спр 17.1"/>
      <sheetName val="Применяемые коэффициенты"/>
      <sheetName val="спр 15.1"/>
      <sheetName val="спр 15"/>
      <sheetName val="сп 11"/>
      <sheetName val="сп 3.1"/>
      <sheetName val="Справочники"/>
      <sheetName val="Применяемые коэффициенты (2012)"/>
      <sheetName val="11"/>
      <sheetName val="42-43"/>
      <sheetName val="5"/>
      <sheetName val="10"/>
      <sheetName val="12"/>
      <sheetName val="13-14"/>
      <sheetName val="29"/>
      <sheetName val="Применяемые коэффициенты (2013)"/>
      <sheetName val="31"/>
      <sheetName val="30"/>
      <sheetName val="31!"/>
      <sheetName val="44-45"/>
      <sheetName val="Применяемые коэффициенты (2014)"/>
      <sheetName val="33!"/>
      <sheetName val="32!"/>
      <sheetName val="БДР- ДПН"/>
      <sheetName val="33"/>
      <sheetName val="32"/>
      <sheetName val="Лист1"/>
      <sheetName val="03_Справочники"/>
      <sheetName val="Списки"/>
      <sheetName val="Лист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FES"/>
    </sheetNames>
    <sheetDataSet>
      <sheetData sheetId="0" refreshError="1"/>
      <sheetData sheetId="1" refreshError="1"/>
      <sheetData sheetId="2">
        <row r="6">
          <cell r="B6" t="str">
            <v xml:space="preserve">      ВЛЭП 110-220 кВ (ВН)</v>
          </cell>
        </row>
        <row r="7">
          <cell r="B7" t="str">
            <v xml:space="preserve">      ВЛЭП 35 кВ (СН1)</v>
          </cell>
        </row>
        <row r="8">
          <cell r="B8" t="str">
            <v xml:space="preserve">      ВЛЭП 1-20 кВ (СН2)</v>
          </cell>
        </row>
        <row r="9">
          <cell r="B9" t="str">
            <v xml:space="preserve">      ВЛЭП 0,4 кВ (НН)</v>
          </cell>
        </row>
        <row r="10">
          <cell r="B10" t="str">
            <v xml:space="preserve">      ВЛЭП (несколько классов напряжения)</v>
          </cell>
        </row>
        <row r="11">
          <cell r="B11" t="str">
            <v xml:space="preserve">      КЛЭП 110 кВ (ВН)</v>
          </cell>
        </row>
        <row r="12">
          <cell r="B12" t="str">
            <v xml:space="preserve">      КЛЭП 20-35 кВ (СН1)</v>
          </cell>
        </row>
        <row r="13">
          <cell r="B13" t="str">
            <v xml:space="preserve">      КЛЭП 3-10 кВ (СН2)</v>
          </cell>
        </row>
        <row r="14">
          <cell r="B14" t="str">
            <v xml:space="preserve">      КЛЭП до 1 кВ (НН)</v>
          </cell>
        </row>
        <row r="15">
          <cell r="B15" t="str">
            <v xml:space="preserve">      КЛЭП (несколько классов напряжения)</v>
          </cell>
        </row>
        <row r="16">
          <cell r="B16" t="str">
            <v xml:space="preserve">    ПС, уровень входящего напряжения ВН</v>
          </cell>
        </row>
        <row r="17">
          <cell r="B17" t="str">
            <v xml:space="preserve">    ПС, уровень входящего напряжения СН1</v>
          </cell>
        </row>
        <row r="18">
          <cell r="B18" t="str">
            <v xml:space="preserve">    ПС, уровень входящего напряжения СН2</v>
          </cell>
        </row>
        <row r="19">
          <cell r="B19" t="str">
            <v xml:space="preserve">    ПС, несколько уровней входящего напряжения</v>
          </cell>
        </row>
        <row r="20">
          <cell r="B20" t="str">
            <v>Прочие производственные объекты</v>
          </cell>
        </row>
        <row r="21">
          <cell r="B21" t="str">
            <v>Объекты непроизводственной сферы</v>
          </cell>
        </row>
        <row r="22">
          <cell r="B22" t="str">
            <v xml:space="preserve">  ИТ-инфрструктура</v>
          </cell>
        </row>
        <row r="23">
          <cell r="B23" t="str">
            <v xml:space="preserve">  Автоматизированные системы управления</v>
          </cell>
        </row>
        <row r="24">
          <cell r="B24" t="str">
            <v xml:space="preserve">  Телекоммуникации</v>
          </cell>
        </row>
        <row r="25">
          <cell r="B25" t="str">
            <v xml:space="preserve">  Автоматизированные системы диспетчерского управления</v>
          </cell>
        </row>
        <row r="26">
          <cell r="B26" t="str">
            <v xml:space="preserve">  Программно-техническое оснащение центров управления сетями</v>
          </cell>
        </row>
        <row r="27">
          <cell r="B27" t="str">
            <v xml:space="preserve">  Создание/модернизация АИИС КУЭ</v>
          </cell>
        </row>
        <row r="28">
          <cell r="B28" t="str">
            <v>Капитальные вложения в нематериальные активы</v>
          </cell>
        </row>
        <row r="29">
          <cell r="B29" t="str">
            <v>Долгосрочные финансовые вложения</v>
          </cell>
        </row>
      </sheetData>
      <sheetData sheetId="3" refreshError="1"/>
      <sheetData sheetId="4" refreshError="1"/>
      <sheetData sheetId="5" refreshError="1"/>
      <sheetData sheetId="6">
        <row r="5">
          <cell r="A5" t="str">
            <v xml:space="preserve">    Амортизация отчетного года</v>
          </cell>
        </row>
        <row r="6">
          <cell r="A6" t="str">
            <v xml:space="preserve">    Неиспользованная амортизация прошлых лет</v>
          </cell>
        </row>
        <row r="7">
          <cell r="A7" t="str">
            <v xml:space="preserve">  Неиспользованная прибыль прошлых лет</v>
          </cell>
        </row>
        <row r="8">
          <cell r="A8" t="str">
            <v xml:space="preserve">    Реновация, включенная РЭК в тариф (прибыль на развитие производства)</v>
          </cell>
        </row>
        <row r="9">
          <cell r="A9" t="str">
            <v xml:space="preserve">    Реализация профильных внеоборотных активов</v>
          </cell>
        </row>
        <row r="10">
          <cell r="A10" t="str">
            <v xml:space="preserve">    Реализация непрофильных внеобротных активов</v>
          </cell>
        </row>
        <row r="11">
          <cell r="A11" t="str">
            <v xml:space="preserve"> Прочие собственные источники, в т.ч.продажа акций</v>
          </cell>
        </row>
        <row r="12">
          <cell r="A12" t="str">
            <v xml:space="preserve">    Использование банковских кредитов для осуществления капитальных вложений</v>
          </cell>
        </row>
        <row r="13">
          <cell r="A13" t="str">
            <v xml:space="preserve">    Облигационные займы</v>
          </cell>
        </row>
        <row r="14">
          <cell r="A14" t="str">
            <v xml:space="preserve">    Корпоративн.займы,в т.ч.от ОАО "Холдинг МРСК"</v>
          </cell>
        </row>
        <row r="15">
          <cell r="A15" t="str">
            <v xml:space="preserve">    Прочие заемные средства</v>
          </cell>
        </row>
        <row r="16">
          <cell r="A16" t="str">
            <v xml:space="preserve">  Средства от продажи векселей</v>
          </cell>
        </row>
        <row r="17">
          <cell r="A17" t="str">
            <v xml:space="preserve">    Целевые инвестиционные средства ОАО "Холдинг МРСК"</v>
          </cell>
        </row>
        <row r="18">
          <cell r="A18" t="str">
            <v xml:space="preserve">    Средства федерального бюджета</v>
          </cell>
        </row>
        <row r="19">
          <cell r="A19" t="str">
            <v xml:space="preserve">    Средства местных и региональных бюджетов</v>
          </cell>
        </row>
        <row r="20">
          <cell r="A20" t="str">
            <v xml:space="preserve">  Плата за технологическое присоединение</v>
          </cell>
        </row>
        <row r="21">
          <cell r="A21" t="str">
            <v xml:space="preserve">    Долевое участие в строительстве за счет прочих источников</v>
          </cell>
        </row>
        <row r="22">
          <cell r="A22" t="str">
            <v xml:space="preserve">    Прочие источники внешнего финансирования (расшифровать), в т.ч. лизинг</v>
          </cell>
        </row>
        <row r="23">
          <cell r="A23" t="str">
            <v xml:space="preserve"> Себестоимость</v>
          </cell>
        </row>
        <row r="24">
          <cell r="A24" t="str">
            <v xml:space="preserve"> Выручка от прочих видов деятельности</v>
          </cell>
        </row>
        <row r="25">
          <cell r="A25" t="str">
            <v xml:space="preserve"> Прочие собственные средства, текущие расходы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FES"/>
      <sheetName val="Лист3"/>
      <sheetName val="Лист7"/>
      <sheetName val="Справочник"/>
    </sheetNames>
    <sheetDataSet>
      <sheetData sheetId="0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ation"/>
      <sheetName val="Num"/>
      <sheetName val="БСК"/>
      <sheetName val="БЭС"/>
      <sheetName val="ТЭК"/>
      <sheetName val="БЭ"/>
      <sheetName val="Отчет ДУП"/>
      <sheetName val="Панель управления"/>
      <sheetName val="Закупки"/>
      <sheetName val="ИТОГИ  по Н,Р,Э,Q"/>
      <sheetName val="31"/>
      <sheetName val="12"/>
      <sheetName val="44-45"/>
      <sheetName val="33"/>
      <sheetName val="32"/>
      <sheetName val="FES"/>
      <sheetName val="Рейт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Ед. источник</v>
          </cell>
        </row>
        <row r="2">
          <cell r="A2" t="str">
            <v>Конкурс откр.</v>
          </cell>
        </row>
        <row r="3">
          <cell r="A3" t="str">
            <v>Конкурс откр. (ЭТП)</v>
          </cell>
        </row>
        <row r="4">
          <cell r="A4" t="str">
            <v>Конкурс закр.</v>
          </cell>
        </row>
        <row r="5">
          <cell r="A5" t="str">
            <v>Конкурс закр. (ЭТП)</v>
          </cell>
        </row>
        <row r="6">
          <cell r="A6" t="str">
            <v>Запрос цен откр.</v>
          </cell>
        </row>
        <row r="7">
          <cell r="A7" t="str">
            <v>Запрос цен закр.</v>
          </cell>
        </row>
        <row r="8">
          <cell r="A8" t="str">
            <v>Конкурс (Запрос цен закр.по результатам конкурса)</v>
          </cell>
        </row>
        <row r="9">
          <cell r="A9" t="str">
            <v>Запрос цен откр. (ЭТП)</v>
          </cell>
        </row>
        <row r="10">
          <cell r="A10" t="str">
            <v>Конкурс (Запрос цен закр. (ЭТП) по результатам конкурса)</v>
          </cell>
        </row>
        <row r="11">
          <cell r="A11" t="str">
            <v>Запрос предл. откр.</v>
          </cell>
        </row>
        <row r="12">
          <cell r="A12" t="str">
            <v>Конкурс (Запрос предл. закр. по результатам конкурса)</v>
          </cell>
        </row>
        <row r="13">
          <cell r="A13" t="str">
            <v>Запрос предл. (ЭТП)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2 РЕМОНТ РСК"/>
      <sheetName val="РЕМОНТ РСК пример"/>
      <sheetName val="Закупки"/>
      <sheetName val="Лист3"/>
      <sheetName val="Лист7"/>
    </sheetNames>
    <sheetDataSet>
      <sheetData sheetId="0">
        <row r="1">
          <cell r="F1" t="str">
            <v>Январь</v>
          </cell>
        </row>
        <row r="2">
          <cell r="F2" t="str">
            <v>Февраль</v>
          </cell>
        </row>
        <row r="3">
          <cell r="F3" t="str">
            <v>Март</v>
          </cell>
        </row>
        <row r="4">
          <cell r="F4" t="str">
            <v>Апрель</v>
          </cell>
        </row>
        <row r="5">
          <cell r="F5" t="str">
            <v>Май</v>
          </cell>
        </row>
        <row r="6">
          <cell r="F6" t="str">
            <v>Июнь</v>
          </cell>
        </row>
        <row r="7">
          <cell r="F7" t="str">
            <v>Июль</v>
          </cell>
        </row>
        <row r="8">
          <cell r="F8" t="str">
            <v>Август</v>
          </cell>
        </row>
        <row r="9">
          <cell r="F9" t="str">
            <v>Сентябрь</v>
          </cell>
        </row>
        <row r="10">
          <cell r="F10" t="str">
            <v>Октябрь</v>
          </cell>
        </row>
        <row r="11">
          <cell r="F11" t="str">
            <v>Ноябрь</v>
          </cell>
        </row>
        <row r="12">
          <cell r="F12" t="str">
            <v>Декабрь</v>
          </cell>
        </row>
      </sheetData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РЕМОНТ РСК пример"/>
      <sheetName val="Рейтинг"/>
    </sheetNames>
    <sheetDataSet>
      <sheetData sheetId="0">
        <row r="1">
          <cell r="E1" t="str">
            <v>Январь</v>
          </cell>
        </row>
        <row r="2">
          <cell r="E2" t="str">
            <v>Февраль</v>
          </cell>
        </row>
        <row r="3">
          <cell r="E3" t="str">
            <v>Март</v>
          </cell>
        </row>
        <row r="4">
          <cell r="E4" t="str">
            <v>Апрель</v>
          </cell>
        </row>
        <row r="5">
          <cell r="E5" t="str">
            <v>Май</v>
          </cell>
        </row>
        <row r="6">
          <cell r="E6" t="str">
            <v>Июнь</v>
          </cell>
        </row>
        <row r="7">
          <cell r="E7" t="str">
            <v>Июль</v>
          </cell>
        </row>
        <row r="8">
          <cell r="E8" t="str">
            <v>Август</v>
          </cell>
        </row>
        <row r="9">
          <cell r="E9" t="str">
            <v>Сентябрь</v>
          </cell>
        </row>
        <row r="10">
          <cell r="E10" t="str">
            <v>Октябрь</v>
          </cell>
        </row>
        <row r="11">
          <cell r="E11" t="str">
            <v>Ноябрь</v>
          </cell>
        </row>
        <row r="12">
          <cell r="E12" t="str">
            <v>Декабрь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Закупки"/>
    </sheetNames>
    <sheetDataSet>
      <sheetData sheetId="0">
        <row r="1">
          <cell r="B1" t="str">
            <v>ПС 220кВ</v>
          </cell>
        </row>
        <row r="2">
          <cell r="B2" t="str">
            <v>ВЛ 220кВ</v>
          </cell>
        </row>
        <row r="3">
          <cell r="B3" t="str">
            <v>Расчистка трасс 220кВ</v>
          </cell>
        </row>
        <row r="4">
          <cell r="B4" t="str">
            <v>Трансформаторы (цех)</v>
          </cell>
        </row>
        <row r="5">
          <cell r="B5" t="str">
            <v>Трансформаторы (стор.подряд)</v>
          </cell>
        </row>
        <row r="6">
          <cell r="B6" t="str">
            <v>Оборудование связи</v>
          </cell>
        </row>
        <row r="7">
          <cell r="B7" t="str">
            <v>ЗиС</v>
          </cell>
        </row>
        <row r="8">
          <cell r="B8" t="str">
            <v>Счетчики эл/энергии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tz-rosseti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CJ80"/>
  <sheetViews>
    <sheetView tabSelected="1" zoomScaleNormal="100" zoomScalePageLayoutView="30" workbookViewId="0">
      <pane xSplit="13" ySplit="15" topLeftCell="N44" activePane="bottomRight" state="frozen"/>
      <selection pane="topRight" activeCell="N1" sqref="N1"/>
      <selection pane="bottomLeft" activeCell="A16" sqref="A16"/>
      <selection pane="bottomRight" activeCell="I50" sqref="I50"/>
    </sheetView>
  </sheetViews>
  <sheetFormatPr defaultColWidth="9.140625" defaultRowHeight="12.75" outlineLevelRow="1" x14ac:dyDescent="0.25"/>
  <cols>
    <col min="1" max="1" width="7.140625" style="1" customWidth="1"/>
    <col min="2" max="2" width="8.28515625" style="2" customWidth="1"/>
    <col min="3" max="3" width="9.5703125" style="1" customWidth="1"/>
    <col min="4" max="4" width="16.42578125" style="1" customWidth="1"/>
    <col min="5" max="5" width="15.5703125" style="1" customWidth="1"/>
    <col min="6" max="6" width="8" style="1" customWidth="1"/>
    <col min="7" max="7" width="16.140625" style="1" customWidth="1"/>
    <col min="8" max="8" width="7.5703125" style="30" customWidth="1"/>
    <col min="9" max="9" width="10.42578125" style="30" customWidth="1"/>
    <col min="10" max="10" width="9.85546875" style="1" customWidth="1"/>
    <col min="11" max="11" width="7" style="1" customWidth="1"/>
    <col min="12" max="12" width="8.140625" style="1" customWidth="1"/>
    <col min="13" max="13" width="6.7109375" style="1" customWidth="1"/>
    <col min="14" max="14" width="11.5703125" style="1" customWidth="1"/>
    <col min="15" max="15" width="11.42578125" style="1" customWidth="1"/>
    <col min="16" max="16" width="15.42578125" style="1" customWidth="1"/>
    <col min="17" max="17" width="14.5703125" style="1" customWidth="1"/>
    <col min="18" max="18" width="15.42578125" style="1" customWidth="1"/>
    <col min="19" max="19" width="17.5703125" style="1" customWidth="1"/>
    <col min="20" max="20" width="7.5703125" style="1" customWidth="1"/>
    <col min="21" max="21" width="6.140625" style="1" customWidth="1"/>
    <col min="22" max="22" width="9" style="1" customWidth="1"/>
    <col min="23" max="23" width="17.5703125" style="1" customWidth="1"/>
    <col min="24" max="24" width="13.28515625" style="66" customWidth="1"/>
    <col min="25" max="25" width="15.5703125" style="1" customWidth="1"/>
    <col min="26" max="26" width="11.140625" style="1" customWidth="1"/>
    <col min="27" max="27" width="10.28515625" style="1" customWidth="1"/>
    <col min="28" max="28" width="12.28515625" style="1" customWidth="1"/>
    <col min="29" max="29" width="13" style="1" customWidth="1"/>
    <col min="30" max="30" width="17.5703125" style="1" customWidth="1"/>
    <col min="31" max="31" width="9.5703125" style="1" customWidth="1"/>
    <col min="32" max="32" width="9.5703125" style="2" customWidth="1"/>
    <col min="33" max="33" width="10.28515625" style="2" customWidth="1"/>
    <col min="34" max="34" width="14.5703125" style="1" customWidth="1"/>
    <col min="35" max="35" width="15.85546875" style="1" customWidth="1"/>
    <col min="36" max="36" width="15.28515625" style="1" customWidth="1"/>
    <col min="37" max="37" width="13.7109375" style="1" customWidth="1"/>
    <col min="38" max="38" width="16.140625" style="1" customWidth="1"/>
    <col min="39" max="39" width="15.5703125" style="1" customWidth="1"/>
    <col min="40" max="40" width="14.85546875" style="1" customWidth="1"/>
    <col min="41" max="41" width="13.140625" style="1" customWidth="1"/>
    <col min="42" max="50" width="9.140625" style="1" customWidth="1"/>
    <col min="51" max="16384" width="9.140625" style="1"/>
  </cols>
  <sheetData>
    <row r="1" spans="1:50" ht="15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2"/>
      <c r="L1" s="33"/>
      <c r="M1" s="34"/>
      <c r="N1" s="32"/>
      <c r="O1" s="35"/>
      <c r="P1" s="35"/>
      <c r="Q1" s="35"/>
      <c r="R1" s="35"/>
      <c r="S1" s="35"/>
    </row>
    <row r="2" spans="1:50" x14ac:dyDescent="0.2">
      <c r="A2" s="111"/>
      <c r="B2" s="112"/>
      <c r="C2" s="112"/>
      <c r="D2" s="112"/>
      <c r="E2" s="36"/>
      <c r="F2" s="37"/>
      <c r="G2" s="36"/>
      <c r="H2" s="36"/>
      <c r="I2" s="36"/>
      <c r="J2" s="38"/>
      <c r="K2" s="36"/>
      <c r="L2" s="33"/>
      <c r="M2" s="34"/>
      <c r="N2" s="36"/>
      <c r="O2" s="37"/>
      <c r="P2" s="37"/>
      <c r="Q2" s="37"/>
      <c r="R2" s="37"/>
      <c r="S2" s="37"/>
    </row>
    <row r="3" spans="1:50" x14ac:dyDescent="0.2">
      <c r="A3" s="105" t="s">
        <v>170</v>
      </c>
      <c r="B3" s="106"/>
      <c r="C3" s="106"/>
      <c r="D3" s="106"/>
      <c r="E3" s="105" t="s">
        <v>53</v>
      </c>
      <c r="F3" s="105"/>
      <c r="G3" s="36"/>
      <c r="H3" s="36"/>
      <c r="I3" s="36"/>
      <c r="J3" s="36"/>
      <c r="L3" s="36"/>
      <c r="M3" s="36"/>
      <c r="N3" s="36"/>
      <c r="O3" s="37"/>
      <c r="P3" s="37"/>
      <c r="Q3" s="37"/>
      <c r="R3" s="37"/>
      <c r="S3" s="37"/>
    </row>
    <row r="4" spans="1:50" ht="12.75" customHeight="1" x14ac:dyDescent="0.2">
      <c r="A4" s="105" t="s">
        <v>171</v>
      </c>
      <c r="B4" s="106"/>
      <c r="C4" s="106"/>
      <c r="D4" s="106"/>
      <c r="E4" s="113" t="s">
        <v>172</v>
      </c>
      <c r="F4" s="113"/>
      <c r="G4" s="53"/>
      <c r="H4" s="36"/>
      <c r="I4" s="36"/>
      <c r="J4" s="36"/>
      <c r="K4" s="36"/>
      <c r="L4" s="36"/>
      <c r="M4" s="36"/>
      <c r="N4" s="36"/>
      <c r="O4" s="37"/>
      <c r="P4" s="37"/>
      <c r="Q4" s="37"/>
      <c r="R4" s="37"/>
      <c r="S4" s="37"/>
    </row>
    <row r="5" spans="1:50" x14ac:dyDescent="0.2">
      <c r="A5" s="105" t="s">
        <v>173</v>
      </c>
      <c r="B5" s="106"/>
      <c r="C5" s="106"/>
      <c r="D5" s="106"/>
      <c r="E5" s="107" t="s">
        <v>174</v>
      </c>
      <c r="F5" s="107"/>
      <c r="G5" s="53"/>
      <c r="H5" s="36"/>
      <c r="I5" s="36"/>
      <c r="J5" s="36"/>
      <c r="K5" s="53"/>
      <c r="L5" s="36"/>
      <c r="M5" s="36"/>
      <c r="N5" s="36"/>
      <c r="O5" s="37"/>
      <c r="P5" s="37"/>
      <c r="Q5" s="37"/>
      <c r="R5" s="37"/>
      <c r="S5" s="37"/>
    </row>
    <row r="6" spans="1:50" ht="15" x14ac:dyDescent="0.2">
      <c r="A6" s="105" t="s">
        <v>175</v>
      </c>
      <c r="B6" s="106"/>
      <c r="C6" s="106"/>
      <c r="D6" s="106"/>
      <c r="E6" s="110" t="s">
        <v>176</v>
      </c>
      <c r="F6" s="107"/>
      <c r="G6" s="39"/>
      <c r="H6" s="36"/>
      <c r="I6" s="36"/>
      <c r="J6" s="36"/>
      <c r="K6" s="53"/>
      <c r="L6" s="36"/>
      <c r="M6" s="36"/>
      <c r="N6" s="36"/>
      <c r="O6" s="37"/>
      <c r="P6" s="37"/>
      <c r="Q6" s="37"/>
      <c r="R6" s="37"/>
      <c r="S6" s="37"/>
    </row>
    <row r="7" spans="1:50" x14ac:dyDescent="0.2">
      <c r="A7" s="105" t="s">
        <v>32</v>
      </c>
      <c r="B7" s="106"/>
      <c r="C7" s="106"/>
      <c r="D7" s="106"/>
      <c r="E7" s="107">
        <v>7701025510</v>
      </c>
      <c r="F7" s="107"/>
      <c r="G7" s="36"/>
      <c r="H7" s="36"/>
      <c r="I7" s="36"/>
      <c r="J7" s="36"/>
      <c r="K7" s="39"/>
      <c r="L7" s="36"/>
      <c r="M7" s="36"/>
      <c r="N7" s="36"/>
      <c r="O7" s="37"/>
      <c r="P7" s="37"/>
      <c r="Q7" s="37"/>
      <c r="R7" s="37"/>
      <c r="S7" s="37"/>
    </row>
    <row r="8" spans="1:50" x14ac:dyDescent="0.2">
      <c r="A8" s="105" t="s">
        <v>33</v>
      </c>
      <c r="B8" s="106"/>
      <c r="C8" s="106"/>
      <c r="D8" s="106"/>
      <c r="E8" s="107">
        <v>770101001</v>
      </c>
      <c r="F8" s="107"/>
      <c r="G8" s="53"/>
      <c r="H8" s="36"/>
      <c r="I8" s="36"/>
      <c r="J8" s="36"/>
      <c r="K8" s="39"/>
      <c r="L8" s="36"/>
      <c r="M8" s="36"/>
      <c r="N8" s="36"/>
      <c r="O8" s="37"/>
      <c r="P8" s="37"/>
      <c r="Q8" s="37"/>
      <c r="R8" s="37"/>
      <c r="S8" s="37"/>
    </row>
    <row r="9" spans="1:50" s="2" customFormat="1" x14ac:dyDescent="0.2">
      <c r="A9" s="105" t="s">
        <v>177</v>
      </c>
      <c r="B9" s="106"/>
      <c r="C9" s="106"/>
      <c r="D9" s="106"/>
      <c r="E9" s="108">
        <v>45000000000</v>
      </c>
      <c r="F9" s="107"/>
      <c r="G9" s="53"/>
      <c r="H9" s="36"/>
      <c r="I9" s="36"/>
      <c r="J9" s="36"/>
      <c r="K9" s="40"/>
      <c r="L9" s="36"/>
      <c r="M9" s="36"/>
      <c r="N9" s="36"/>
      <c r="O9" s="37"/>
      <c r="P9" s="37"/>
      <c r="Q9" s="37"/>
      <c r="R9" s="37"/>
      <c r="S9" s="37"/>
      <c r="T9" s="11"/>
      <c r="U9" s="11"/>
      <c r="V9" s="11"/>
      <c r="W9" s="12"/>
      <c r="X9" s="66"/>
    </row>
    <row r="10" spans="1:50" s="2" customFormat="1" ht="15.75" customHeight="1" x14ac:dyDescent="0.25">
      <c r="A10" s="41"/>
      <c r="B10" s="54"/>
      <c r="C10" s="41"/>
      <c r="D10" s="41"/>
      <c r="E10" s="41"/>
      <c r="F10" s="41"/>
      <c r="G10" s="39"/>
      <c r="H10" s="36"/>
      <c r="I10" s="36"/>
      <c r="J10" s="36"/>
      <c r="K10" s="41"/>
      <c r="L10" s="41"/>
      <c r="M10" s="41"/>
      <c r="N10" s="41"/>
      <c r="O10" s="41"/>
      <c r="P10" s="41"/>
      <c r="Q10" s="41"/>
      <c r="R10" s="41"/>
      <c r="S10" s="41"/>
      <c r="T10" s="11"/>
      <c r="U10" s="11"/>
      <c r="V10" s="11"/>
      <c r="X10" s="66"/>
    </row>
    <row r="11" spans="1:50" s="2" customFormat="1" x14ac:dyDescent="0.25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X11" s="66"/>
    </row>
    <row r="12" spans="1:50" s="29" customFormat="1" ht="48" customHeight="1" x14ac:dyDescent="0.25">
      <c r="A12" s="127" t="s">
        <v>1</v>
      </c>
      <c r="B12" s="127" t="s">
        <v>2</v>
      </c>
      <c r="C12" s="129" t="s">
        <v>3</v>
      </c>
      <c r="D12" s="130"/>
      <c r="E12" s="127" t="s">
        <v>4</v>
      </c>
      <c r="F12" s="127" t="s">
        <v>5</v>
      </c>
      <c r="G12" s="127" t="s">
        <v>6</v>
      </c>
      <c r="H12" s="127" t="s">
        <v>7</v>
      </c>
      <c r="I12" s="127" t="s">
        <v>8</v>
      </c>
      <c r="J12" s="127" t="s">
        <v>9</v>
      </c>
      <c r="K12" s="127" t="s">
        <v>10</v>
      </c>
      <c r="L12" s="127" t="s">
        <v>11</v>
      </c>
      <c r="M12" s="127" t="s">
        <v>12</v>
      </c>
      <c r="N12" s="127" t="s">
        <v>13</v>
      </c>
      <c r="O12" s="118" t="s">
        <v>14</v>
      </c>
      <c r="P12" s="118" t="s">
        <v>15</v>
      </c>
      <c r="Q12" s="140" t="s">
        <v>16</v>
      </c>
      <c r="R12" s="141"/>
      <c r="S12" s="141"/>
      <c r="T12" s="142"/>
      <c r="U12" s="127" t="s">
        <v>17</v>
      </c>
      <c r="V12" s="127" t="s">
        <v>18</v>
      </c>
      <c r="W12" s="127" t="s">
        <v>19</v>
      </c>
      <c r="X12" s="137" t="s">
        <v>20</v>
      </c>
      <c r="Y12" s="138" t="s">
        <v>21</v>
      </c>
      <c r="Z12" s="129" t="s">
        <v>22</v>
      </c>
      <c r="AA12" s="131"/>
      <c r="AB12" s="131"/>
      <c r="AC12" s="130"/>
      <c r="AD12" s="129" t="s">
        <v>23</v>
      </c>
      <c r="AE12" s="131"/>
      <c r="AF12" s="131"/>
      <c r="AG12" s="131"/>
      <c r="AH12" s="131"/>
      <c r="AI12" s="131"/>
      <c r="AJ12" s="131"/>
      <c r="AK12" s="131"/>
      <c r="AL12" s="131"/>
      <c r="AM12" s="130"/>
      <c r="AN12" s="127" t="s">
        <v>24</v>
      </c>
      <c r="AO12" s="127" t="s">
        <v>25</v>
      </c>
      <c r="AP12" s="133" t="s">
        <v>26</v>
      </c>
      <c r="AQ12" s="134"/>
      <c r="AR12" s="134"/>
      <c r="AS12" s="134"/>
      <c r="AT12" s="134"/>
      <c r="AU12" s="134"/>
      <c r="AV12" s="134"/>
      <c r="AW12" s="135"/>
      <c r="AX12" s="124" t="s">
        <v>27</v>
      </c>
    </row>
    <row r="13" spans="1:50" s="29" customFormat="1" ht="28.5" customHeight="1" x14ac:dyDescent="0.25">
      <c r="A13" s="132"/>
      <c r="B13" s="132"/>
      <c r="C13" s="120" t="s">
        <v>28</v>
      </c>
      <c r="D13" s="120" t="s">
        <v>29</v>
      </c>
      <c r="E13" s="132"/>
      <c r="F13" s="132"/>
      <c r="G13" s="132"/>
      <c r="H13" s="136"/>
      <c r="I13" s="136"/>
      <c r="J13" s="132"/>
      <c r="K13" s="132"/>
      <c r="L13" s="132"/>
      <c r="M13" s="132"/>
      <c r="N13" s="132"/>
      <c r="O13" s="139"/>
      <c r="P13" s="139"/>
      <c r="Q13" s="143"/>
      <c r="R13" s="144"/>
      <c r="S13" s="144"/>
      <c r="T13" s="145"/>
      <c r="U13" s="132"/>
      <c r="V13" s="132"/>
      <c r="W13" s="132"/>
      <c r="X13" s="137"/>
      <c r="Y13" s="138"/>
      <c r="Z13" s="120" t="s">
        <v>30</v>
      </c>
      <c r="AA13" s="120" t="s">
        <v>31</v>
      </c>
      <c r="AB13" s="127" t="s">
        <v>32</v>
      </c>
      <c r="AC13" s="127" t="s">
        <v>33</v>
      </c>
      <c r="AD13" s="127" t="s">
        <v>34</v>
      </c>
      <c r="AE13" s="120" t="s">
        <v>35</v>
      </c>
      <c r="AF13" s="129" t="s">
        <v>36</v>
      </c>
      <c r="AG13" s="130"/>
      <c r="AH13" s="120" t="s">
        <v>37</v>
      </c>
      <c r="AI13" s="129" t="s">
        <v>38</v>
      </c>
      <c r="AJ13" s="130"/>
      <c r="AK13" s="118" t="s">
        <v>39</v>
      </c>
      <c r="AL13" s="120" t="s">
        <v>40</v>
      </c>
      <c r="AM13" s="122" t="s">
        <v>41</v>
      </c>
      <c r="AN13" s="132"/>
      <c r="AO13" s="132"/>
      <c r="AP13" s="114" t="s">
        <v>42</v>
      </c>
      <c r="AQ13" s="114" t="s">
        <v>43</v>
      </c>
      <c r="AR13" s="114" t="s">
        <v>44</v>
      </c>
      <c r="AS13" s="114" t="s">
        <v>45</v>
      </c>
      <c r="AT13" s="114" t="s">
        <v>46</v>
      </c>
      <c r="AU13" s="116" t="s">
        <v>47</v>
      </c>
      <c r="AV13" s="116" t="s">
        <v>48</v>
      </c>
      <c r="AW13" s="114" t="s">
        <v>49</v>
      </c>
      <c r="AX13" s="125"/>
    </row>
    <row r="14" spans="1:50" s="2" customFormat="1" ht="49.5" customHeight="1" x14ac:dyDescent="0.25">
      <c r="A14" s="128"/>
      <c r="B14" s="128"/>
      <c r="C14" s="121"/>
      <c r="D14" s="121"/>
      <c r="E14" s="128"/>
      <c r="F14" s="128"/>
      <c r="G14" s="128"/>
      <c r="H14" s="121"/>
      <c r="I14" s="121"/>
      <c r="J14" s="128"/>
      <c r="K14" s="128"/>
      <c r="L14" s="128"/>
      <c r="M14" s="128"/>
      <c r="N14" s="128"/>
      <c r="O14" s="119"/>
      <c r="P14" s="119"/>
      <c r="Q14" s="3">
        <v>2020</v>
      </c>
      <c r="R14" s="3">
        <v>2021</v>
      </c>
      <c r="S14" s="3">
        <v>2022</v>
      </c>
      <c r="T14" s="3">
        <v>2023</v>
      </c>
      <c r="U14" s="128"/>
      <c r="V14" s="128"/>
      <c r="W14" s="128"/>
      <c r="X14" s="137"/>
      <c r="Y14" s="138"/>
      <c r="Z14" s="121"/>
      <c r="AA14" s="121"/>
      <c r="AB14" s="128"/>
      <c r="AC14" s="128"/>
      <c r="AD14" s="128"/>
      <c r="AE14" s="121"/>
      <c r="AF14" s="10" t="s">
        <v>50</v>
      </c>
      <c r="AG14" s="10" t="s">
        <v>51</v>
      </c>
      <c r="AH14" s="121"/>
      <c r="AI14" s="10" t="s">
        <v>52</v>
      </c>
      <c r="AJ14" s="10" t="s">
        <v>51</v>
      </c>
      <c r="AK14" s="119"/>
      <c r="AL14" s="121"/>
      <c r="AM14" s="123"/>
      <c r="AN14" s="128"/>
      <c r="AO14" s="128"/>
      <c r="AP14" s="115"/>
      <c r="AQ14" s="115"/>
      <c r="AR14" s="115"/>
      <c r="AS14" s="115"/>
      <c r="AT14" s="115"/>
      <c r="AU14" s="117"/>
      <c r="AV14" s="117"/>
      <c r="AW14" s="115"/>
      <c r="AX14" s="126"/>
    </row>
    <row r="15" spans="1:50" s="2" customFormat="1" ht="31.5" customHeight="1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  <c r="P15" s="4">
        <v>16</v>
      </c>
      <c r="Q15" s="4">
        <v>17</v>
      </c>
      <c r="R15" s="4">
        <v>18</v>
      </c>
      <c r="S15" s="4">
        <v>19</v>
      </c>
      <c r="T15" s="4">
        <v>20</v>
      </c>
      <c r="U15" s="4">
        <v>21</v>
      </c>
      <c r="V15" s="4">
        <v>22</v>
      </c>
      <c r="W15" s="4">
        <v>23</v>
      </c>
      <c r="X15" s="78">
        <v>24</v>
      </c>
      <c r="Y15" s="4">
        <v>25</v>
      </c>
      <c r="Z15" s="4">
        <v>26</v>
      </c>
      <c r="AA15" s="4">
        <v>27</v>
      </c>
      <c r="AB15" s="4">
        <v>28</v>
      </c>
      <c r="AC15" s="4">
        <v>29</v>
      </c>
      <c r="AD15" s="4">
        <v>30</v>
      </c>
      <c r="AE15" s="4">
        <v>31</v>
      </c>
      <c r="AF15" s="4">
        <v>32</v>
      </c>
      <c r="AG15" s="4">
        <v>33</v>
      </c>
      <c r="AH15" s="4">
        <v>34</v>
      </c>
      <c r="AI15" s="4">
        <v>35</v>
      </c>
      <c r="AJ15" s="4">
        <v>36</v>
      </c>
      <c r="AK15" s="4">
        <v>37</v>
      </c>
      <c r="AL15" s="4">
        <v>38</v>
      </c>
      <c r="AM15" s="4">
        <v>39</v>
      </c>
      <c r="AN15" s="4">
        <v>40</v>
      </c>
      <c r="AO15" s="4">
        <v>41</v>
      </c>
      <c r="AP15" s="4">
        <v>42</v>
      </c>
      <c r="AQ15" s="4">
        <v>43</v>
      </c>
      <c r="AR15" s="4">
        <v>44</v>
      </c>
      <c r="AS15" s="4">
        <v>45</v>
      </c>
      <c r="AT15" s="4">
        <v>46</v>
      </c>
      <c r="AU15" s="4">
        <v>47</v>
      </c>
      <c r="AV15" s="4">
        <v>48</v>
      </c>
      <c r="AW15" s="4">
        <v>49</v>
      </c>
      <c r="AX15" s="4">
        <v>50</v>
      </c>
    </row>
    <row r="16" spans="1:50" s="7" customFormat="1" ht="78.75" customHeight="1" outlineLevel="1" x14ac:dyDescent="0.25">
      <c r="A16" s="17">
        <v>4</v>
      </c>
      <c r="B16" s="24">
        <v>45</v>
      </c>
      <c r="C16" s="18" t="s">
        <v>53</v>
      </c>
      <c r="D16" s="5" t="s">
        <v>54</v>
      </c>
      <c r="E16" s="17" t="s">
        <v>55</v>
      </c>
      <c r="F16" s="18">
        <v>1</v>
      </c>
      <c r="G16" s="6" t="s">
        <v>56</v>
      </c>
      <c r="H16" s="14" t="s">
        <v>57</v>
      </c>
      <c r="I16" s="14" t="s">
        <v>57</v>
      </c>
      <c r="J16" s="19">
        <v>2</v>
      </c>
      <c r="K16" s="25" t="s">
        <v>123</v>
      </c>
      <c r="L16" s="18" t="s">
        <v>58</v>
      </c>
      <c r="M16" s="18" t="s">
        <v>92</v>
      </c>
      <c r="N16" s="18" t="s">
        <v>59</v>
      </c>
      <c r="O16" s="42">
        <v>606</v>
      </c>
      <c r="P16" s="42">
        <f>O16*1.2</f>
        <v>727.19999999999993</v>
      </c>
      <c r="Q16" s="20">
        <f>P16*(12-3)/12</f>
        <v>545.4</v>
      </c>
      <c r="R16" s="20">
        <f>P16-Q16</f>
        <v>181.79999999999995</v>
      </c>
      <c r="S16" s="20" t="s">
        <v>123</v>
      </c>
      <c r="T16" s="20" t="s">
        <v>123</v>
      </c>
      <c r="U16" s="6" t="s">
        <v>136</v>
      </c>
      <c r="V16" s="6" t="s">
        <v>53</v>
      </c>
      <c r="W16" s="6" t="s">
        <v>126</v>
      </c>
      <c r="X16" s="15">
        <v>43921</v>
      </c>
      <c r="Y16" s="15">
        <v>43951</v>
      </c>
      <c r="Z16" s="20" t="s">
        <v>123</v>
      </c>
      <c r="AA16" s="20" t="s">
        <v>123</v>
      </c>
      <c r="AB16" s="20" t="s">
        <v>123</v>
      </c>
      <c r="AC16" s="20" t="s">
        <v>123</v>
      </c>
      <c r="AD16" s="6" t="s">
        <v>56</v>
      </c>
      <c r="AE16" s="8" t="s">
        <v>121</v>
      </c>
      <c r="AF16" s="8">
        <v>876</v>
      </c>
      <c r="AG16" s="8" t="s">
        <v>122</v>
      </c>
      <c r="AH16" s="8">
        <v>1</v>
      </c>
      <c r="AI16" s="13">
        <v>45000000000</v>
      </c>
      <c r="AJ16" s="5" t="s">
        <v>71</v>
      </c>
      <c r="AK16" s="16" t="s">
        <v>73</v>
      </c>
      <c r="AL16" s="16" t="s">
        <v>73</v>
      </c>
      <c r="AM16" s="16" t="s">
        <v>74</v>
      </c>
      <c r="AN16" s="16" t="s">
        <v>124</v>
      </c>
      <c r="AO16" s="20" t="s">
        <v>123</v>
      </c>
      <c r="AP16" s="20" t="s">
        <v>123</v>
      </c>
      <c r="AQ16" s="20" t="s">
        <v>123</v>
      </c>
      <c r="AR16" s="20" t="s">
        <v>123</v>
      </c>
      <c r="AS16" s="20" t="s">
        <v>123</v>
      </c>
      <c r="AT16" s="20" t="s">
        <v>123</v>
      </c>
      <c r="AU16" s="20" t="s">
        <v>123</v>
      </c>
      <c r="AV16" s="20" t="s">
        <v>123</v>
      </c>
      <c r="AW16" s="20" t="s">
        <v>123</v>
      </c>
      <c r="AX16" s="20" t="s">
        <v>123</v>
      </c>
    </row>
    <row r="17" spans="1:50" s="7" customFormat="1" ht="63.75" outlineLevel="1" x14ac:dyDescent="0.25">
      <c r="A17" s="17">
        <v>4</v>
      </c>
      <c r="B17" s="24">
        <v>46</v>
      </c>
      <c r="C17" s="18" t="s">
        <v>53</v>
      </c>
      <c r="D17" s="5" t="s">
        <v>54</v>
      </c>
      <c r="E17" s="18" t="s">
        <v>88</v>
      </c>
      <c r="F17" s="18">
        <v>1</v>
      </c>
      <c r="G17" s="8" t="s">
        <v>60</v>
      </c>
      <c r="H17" s="14" t="s">
        <v>61</v>
      </c>
      <c r="I17" s="14" t="s">
        <v>62</v>
      </c>
      <c r="J17" s="19">
        <v>2</v>
      </c>
      <c r="K17" s="25" t="s">
        <v>123</v>
      </c>
      <c r="L17" s="18" t="s">
        <v>58</v>
      </c>
      <c r="M17" s="18" t="s">
        <v>92</v>
      </c>
      <c r="N17" s="18" t="s">
        <v>59</v>
      </c>
      <c r="O17" s="42">
        <v>1650</v>
      </c>
      <c r="P17" s="42">
        <f>O17*1.2</f>
        <v>1980</v>
      </c>
      <c r="Q17" s="20">
        <f>P17*(12-3)/12</f>
        <v>1485</v>
      </c>
      <c r="R17" s="20">
        <f>P17-Q17</f>
        <v>495</v>
      </c>
      <c r="S17" s="20" t="s">
        <v>123</v>
      </c>
      <c r="T17" s="20" t="s">
        <v>123</v>
      </c>
      <c r="U17" s="6" t="s">
        <v>136</v>
      </c>
      <c r="V17" s="6" t="s">
        <v>53</v>
      </c>
      <c r="W17" s="6" t="s">
        <v>126</v>
      </c>
      <c r="X17" s="28">
        <v>43921</v>
      </c>
      <c r="Y17" s="15">
        <v>43951</v>
      </c>
      <c r="Z17" s="20" t="s">
        <v>123</v>
      </c>
      <c r="AA17" s="20" t="s">
        <v>123</v>
      </c>
      <c r="AB17" s="20" t="s">
        <v>123</v>
      </c>
      <c r="AC17" s="20" t="s">
        <v>123</v>
      </c>
      <c r="AD17" s="8" t="s">
        <v>60</v>
      </c>
      <c r="AE17" s="8" t="s">
        <v>121</v>
      </c>
      <c r="AF17" s="8">
        <v>876</v>
      </c>
      <c r="AG17" s="8" t="s">
        <v>122</v>
      </c>
      <c r="AH17" s="8">
        <v>1</v>
      </c>
      <c r="AI17" s="13">
        <v>45000000000</v>
      </c>
      <c r="AJ17" s="5" t="s">
        <v>71</v>
      </c>
      <c r="AK17" s="9" t="s">
        <v>73</v>
      </c>
      <c r="AL17" s="9" t="s">
        <v>73</v>
      </c>
      <c r="AM17" s="9" t="s">
        <v>74</v>
      </c>
      <c r="AN17" s="16" t="s">
        <v>124</v>
      </c>
      <c r="AO17" s="20" t="s">
        <v>123</v>
      </c>
      <c r="AP17" s="20" t="s">
        <v>123</v>
      </c>
      <c r="AQ17" s="20" t="s">
        <v>123</v>
      </c>
      <c r="AR17" s="20" t="s">
        <v>123</v>
      </c>
      <c r="AS17" s="20" t="s">
        <v>123</v>
      </c>
      <c r="AT17" s="20" t="s">
        <v>123</v>
      </c>
      <c r="AU17" s="20" t="s">
        <v>123</v>
      </c>
      <c r="AV17" s="20" t="s">
        <v>123</v>
      </c>
      <c r="AW17" s="20" t="s">
        <v>123</v>
      </c>
      <c r="AX17" s="20" t="s">
        <v>123</v>
      </c>
    </row>
    <row r="18" spans="1:50" s="7" customFormat="1" ht="92.25" customHeight="1" outlineLevel="1" x14ac:dyDescent="0.25">
      <c r="A18" s="17">
        <v>4</v>
      </c>
      <c r="B18" s="24">
        <v>47</v>
      </c>
      <c r="C18" s="18" t="s">
        <v>53</v>
      </c>
      <c r="D18" s="5" t="s">
        <v>54</v>
      </c>
      <c r="E18" s="17" t="s">
        <v>55</v>
      </c>
      <c r="F18" s="18">
        <v>1</v>
      </c>
      <c r="G18" s="8" t="s">
        <v>125</v>
      </c>
      <c r="H18" s="14" t="s">
        <v>57</v>
      </c>
      <c r="I18" s="14" t="s">
        <v>57</v>
      </c>
      <c r="J18" s="19">
        <v>2</v>
      </c>
      <c r="K18" s="25" t="s">
        <v>123</v>
      </c>
      <c r="L18" s="18" t="s">
        <v>58</v>
      </c>
      <c r="M18" s="18" t="s">
        <v>92</v>
      </c>
      <c r="N18" s="18" t="s">
        <v>59</v>
      </c>
      <c r="O18" s="42">
        <v>300</v>
      </c>
      <c r="P18" s="42">
        <v>300</v>
      </c>
      <c r="Q18" s="20">
        <f>P18*(12-11)/12</f>
        <v>25</v>
      </c>
      <c r="R18" s="20">
        <f t="shared" ref="R18:R33" si="0">P18-Q18</f>
        <v>275</v>
      </c>
      <c r="S18" s="20" t="s">
        <v>123</v>
      </c>
      <c r="T18" s="20" t="s">
        <v>123</v>
      </c>
      <c r="U18" s="6" t="s">
        <v>136</v>
      </c>
      <c r="V18" s="6" t="s">
        <v>53</v>
      </c>
      <c r="W18" s="6" t="s">
        <v>126</v>
      </c>
      <c r="X18" s="28">
        <v>44135</v>
      </c>
      <c r="Y18" s="15">
        <v>44165</v>
      </c>
      <c r="Z18" s="20" t="s">
        <v>123</v>
      </c>
      <c r="AA18" s="20" t="s">
        <v>123</v>
      </c>
      <c r="AB18" s="20" t="s">
        <v>123</v>
      </c>
      <c r="AC18" s="20" t="s">
        <v>123</v>
      </c>
      <c r="AD18" s="8" t="s">
        <v>125</v>
      </c>
      <c r="AE18" s="8" t="s">
        <v>121</v>
      </c>
      <c r="AF18" s="8">
        <v>876</v>
      </c>
      <c r="AG18" s="8" t="s">
        <v>122</v>
      </c>
      <c r="AH18" s="8">
        <v>1</v>
      </c>
      <c r="AI18" s="13">
        <v>45000000000</v>
      </c>
      <c r="AJ18" s="5" t="s">
        <v>71</v>
      </c>
      <c r="AK18" s="21" t="s">
        <v>75</v>
      </c>
      <c r="AL18" s="21" t="s">
        <v>75</v>
      </c>
      <c r="AM18" s="21" t="s">
        <v>76</v>
      </c>
      <c r="AN18" s="16" t="s">
        <v>124</v>
      </c>
      <c r="AO18" s="20" t="s">
        <v>123</v>
      </c>
      <c r="AP18" s="20" t="s">
        <v>123</v>
      </c>
      <c r="AQ18" s="20" t="s">
        <v>123</v>
      </c>
      <c r="AR18" s="20" t="s">
        <v>123</v>
      </c>
      <c r="AS18" s="20" t="s">
        <v>123</v>
      </c>
      <c r="AT18" s="20" t="s">
        <v>123</v>
      </c>
      <c r="AU18" s="20" t="s">
        <v>123</v>
      </c>
      <c r="AV18" s="20" t="s">
        <v>123</v>
      </c>
      <c r="AW18" s="20" t="s">
        <v>123</v>
      </c>
      <c r="AX18" s="20" t="s">
        <v>123</v>
      </c>
    </row>
    <row r="19" spans="1:50" s="7" customFormat="1" ht="51" outlineLevel="1" x14ac:dyDescent="0.25">
      <c r="A19" s="17">
        <v>4</v>
      </c>
      <c r="B19" s="24">
        <v>48</v>
      </c>
      <c r="C19" s="18" t="s">
        <v>53</v>
      </c>
      <c r="D19" s="5" t="s">
        <v>54</v>
      </c>
      <c r="E19" s="17" t="s">
        <v>55</v>
      </c>
      <c r="F19" s="18">
        <v>1</v>
      </c>
      <c r="G19" s="8" t="s">
        <v>63</v>
      </c>
      <c r="H19" s="14" t="s">
        <v>64</v>
      </c>
      <c r="I19" s="14" t="s">
        <v>64</v>
      </c>
      <c r="J19" s="19">
        <v>1</v>
      </c>
      <c r="K19" s="25" t="s">
        <v>123</v>
      </c>
      <c r="L19" s="18" t="s">
        <v>58</v>
      </c>
      <c r="M19" s="18" t="s">
        <v>92</v>
      </c>
      <c r="N19" s="18" t="s">
        <v>59</v>
      </c>
      <c r="O19" s="42">
        <v>360</v>
      </c>
      <c r="P19" s="42">
        <f>O19*1.2</f>
        <v>432</v>
      </c>
      <c r="Q19" s="20">
        <f>P19*(12-7)/12</f>
        <v>180</v>
      </c>
      <c r="R19" s="20">
        <f t="shared" si="0"/>
        <v>252</v>
      </c>
      <c r="S19" s="25" t="s">
        <v>123</v>
      </c>
      <c r="T19" s="25" t="s">
        <v>123</v>
      </c>
      <c r="U19" s="6" t="s">
        <v>65</v>
      </c>
      <c r="V19" s="6" t="s">
        <v>53</v>
      </c>
      <c r="W19" s="6" t="s">
        <v>132</v>
      </c>
      <c r="X19" s="61" t="s">
        <v>66</v>
      </c>
      <c r="Y19" s="9" t="s">
        <v>66</v>
      </c>
      <c r="Z19" s="8" t="s">
        <v>130</v>
      </c>
      <c r="AA19" s="6" t="s">
        <v>77</v>
      </c>
      <c r="AB19" s="6" t="s">
        <v>192</v>
      </c>
      <c r="AC19" s="6" t="s">
        <v>78</v>
      </c>
      <c r="AD19" s="8" t="s">
        <v>63</v>
      </c>
      <c r="AE19" s="8" t="s">
        <v>121</v>
      </c>
      <c r="AF19" s="8">
        <v>876</v>
      </c>
      <c r="AG19" s="8" t="s">
        <v>122</v>
      </c>
      <c r="AH19" s="8">
        <v>1</v>
      </c>
      <c r="AI19" s="13">
        <v>45000000000</v>
      </c>
      <c r="AJ19" s="5" t="s">
        <v>71</v>
      </c>
      <c r="AK19" s="9" t="s">
        <v>66</v>
      </c>
      <c r="AL19" s="9" t="s">
        <v>66</v>
      </c>
      <c r="AM19" s="9" t="s">
        <v>79</v>
      </c>
      <c r="AN19" s="16" t="s">
        <v>124</v>
      </c>
      <c r="AO19" s="20" t="s">
        <v>123</v>
      </c>
      <c r="AP19" s="20" t="s">
        <v>123</v>
      </c>
      <c r="AQ19" s="20" t="s">
        <v>123</v>
      </c>
      <c r="AR19" s="20" t="s">
        <v>123</v>
      </c>
      <c r="AS19" s="20" t="s">
        <v>123</v>
      </c>
      <c r="AT19" s="20" t="s">
        <v>123</v>
      </c>
      <c r="AU19" s="20" t="s">
        <v>123</v>
      </c>
      <c r="AV19" s="20" t="s">
        <v>123</v>
      </c>
      <c r="AW19" s="20" t="s">
        <v>123</v>
      </c>
      <c r="AX19" s="20" t="s">
        <v>123</v>
      </c>
    </row>
    <row r="20" spans="1:50" s="7" customFormat="1" ht="76.150000000000006" customHeight="1" outlineLevel="1" x14ac:dyDescent="0.25">
      <c r="A20" s="17">
        <v>4</v>
      </c>
      <c r="B20" s="24">
        <v>49</v>
      </c>
      <c r="C20" s="18" t="s">
        <v>53</v>
      </c>
      <c r="D20" s="5" t="s">
        <v>54</v>
      </c>
      <c r="E20" s="17" t="s">
        <v>96</v>
      </c>
      <c r="F20" s="18">
        <v>1</v>
      </c>
      <c r="G20" s="56" t="s">
        <v>67</v>
      </c>
      <c r="H20" s="56" t="s">
        <v>64</v>
      </c>
      <c r="I20" s="56">
        <v>61</v>
      </c>
      <c r="J20" s="17">
        <v>1</v>
      </c>
      <c r="K20" s="18" t="s">
        <v>123</v>
      </c>
      <c r="L20" s="18" t="s">
        <v>58</v>
      </c>
      <c r="M20" s="18" t="s">
        <v>92</v>
      </c>
      <c r="N20" s="18" t="s">
        <v>59</v>
      </c>
      <c r="O20" s="42">
        <v>150</v>
      </c>
      <c r="P20" s="42">
        <f t="shared" ref="P20:P22" si="1">O20*1.2</f>
        <v>180</v>
      </c>
      <c r="Q20" s="20">
        <f>P20*(12-7)/12</f>
        <v>75</v>
      </c>
      <c r="R20" s="20">
        <f t="shared" si="0"/>
        <v>105</v>
      </c>
      <c r="S20" s="18" t="s">
        <v>123</v>
      </c>
      <c r="T20" s="18" t="s">
        <v>123</v>
      </c>
      <c r="U20" s="6" t="s">
        <v>65</v>
      </c>
      <c r="V20" s="6" t="s">
        <v>53</v>
      </c>
      <c r="W20" s="6" t="s">
        <v>132</v>
      </c>
      <c r="X20" s="61" t="s">
        <v>66</v>
      </c>
      <c r="Y20" s="9" t="s">
        <v>66</v>
      </c>
      <c r="Z20" s="56" t="s">
        <v>130</v>
      </c>
      <c r="AA20" s="6" t="s">
        <v>80</v>
      </c>
      <c r="AB20" s="6" t="s">
        <v>193</v>
      </c>
      <c r="AC20" s="6" t="s">
        <v>81</v>
      </c>
      <c r="AD20" s="56" t="s">
        <v>67</v>
      </c>
      <c r="AE20" s="56" t="s">
        <v>121</v>
      </c>
      <c r="AF20" s="56">
        <v>876</v>
      </c>
      <c r="AG20" s="56" t="s">
        <v>122</v>
      </c>
      <c r="AH20" s="56">
        <v>1</v>
      </c>
      <c r="AI20" s="13">
        <v>45000000000</v>
      </c>
      <c r="AJ20" s="5" t="s">
        <v>71</v>
      </c>
      <c r="AK20" s="9" t="s">
        <v>66</v>
      </c>
      <c r="AL20" s="9" t="s">
        <v>66</v>
      </c>
      <c r="AM20" s="9" t="s">
        <v>79</v>
      </c>
      <c r="AN20" s="16" t="s">
        <v>124</v>
      </c>
      <c r="AO20" s="20" t="s">
        <v>123</v>
      </c>
      <c r="AP20" s="20" t="s">
        <v>123</v>
      </c>
      <c r="AQ20" s="20" t="s">
        <v>123</v>
      </c>
      <c r="AR20" s="20" t="s">
        <v>123</v>
      </c>
      <c r="AS20" s="20" t="s">
        <v>123</v>
      </c>
      <c r="AT20" s="20" t="s">
        <v>123</v>
      </c>
      <c r="AU20" s="20" t="s">
        <v>123</v>
      </c>
      <c r="AV20" s="20" t="s">
        <v>123</v>
      </c>
      <c r="AW20" s="20" t="s">
        <v>123</v>
      </c>
      <c r="AX20" s="20" t="s">
        <v>123</v>
      </c>
    </row>
    <row r="21" spans="1:50" s="64" customFormat="1" ht="51" outlineLevel="1" x14ac:dyDescent="0.25">
      <c r="A21" s="19">
        <v>4</v>
      </c>
      <c r="B21" s="57">
        <v>50</v>
      </c>
      <c r="C21" s="25" t="s">
        <v>53</v>
      </c>
      <c r="D21" s="58" t="s">
        <v>54</v>
      </c>
      <c r="E21" s="19" t="s">
        <v>55</v>
      </c>
      <c r="F21" s="25">
        <v>1</v>
      </c>
      <c r="G21" s="14" t="s">
        <v>68</v>
      </c>
      <c r="H21" s="14" t="s">
        <v>64</v>
      </c>
      <c r="I21" s="14" t="s">
        <v>64</v>
      </c>
      <c r="J21" s="19">
        <v>1</v>
      </c>
      <c r="K21" s="25" t="s">
        <v>123</v>
      </c>
      <c r="L21" s="25" t="s">
        <v>58</v>
      </c>
      <c r="M21" s="25" t="s">
        <v>92</v>
      </c>
      <c r="N21" s="25" t="s">
        <v>59</v>
      </c>
      <c r="O21" s="59">
        <v>173</v>
      </c>
      <c r="P21" s="59">
        <f t="shared" si="1"/>
        <v>207.6</v>
      </c>
      <c r="Q21" s="26">
        <f>P21*(12-5)/12</f>
        <v>121.10000000000001</v>
      </c>
      <c r="R21" s="26">
        <f t="shared" si="0"/>
        <v>86.499999999999986</v>
      </c>
      <c r="S21" s="25" t="s">
        <v>123</v>
      </c>
      <c r="T21" s="25" t="s">
        <v>123</v>
      </c>
      <c r="U21" s="60" t="s">
        <v>65</v>
      </c>
      <c r="V21" s="60" t="s">
        <v>53</v>
      </c>
      <c r="W21" s="60" t="s">
        <v>132</v>
      </c>
      <c r="X21" s="61" t="s">
        <v>69</v>
      </c>
      <c r="Y21" s="61" t="s">
        <v>69</v>
      </c>
      <c r="Z21" s="14" t="s">
        <v>130</v>
      </c>
      <c r="AA21" s="60" t="s">
        <v>82</v>
      </c>
      <c r="AB21" s="60" t="s">
        <v>194</v>
      </c>
      <c r="AC21" s="60" t="s">
        <v>83</v>
      </c>
      <c r="AD21" s="14" t="s">
        <v>68</v>
      </c>
      <c r="AE21" s="14" t="s">
        <v>121</v>
      </c>
      <c r="AF21" s="14">
        <v>876</v>
      </c>
      <c r="AG21" s="14" t="s">
        <v>122</v>
      </c>
      <c r="AH21" s="14">
        <v>1</v>
      </c>
      <c r="AI21" s="62">
        <v>92401000000</v>
      </c>
      <c r="AJ21" s="58" t="s">
        <v>84</v>
      </c>
      <c r="AK21" s="61" t="s">
        <v>69</v>
      </c>
      <c r="AL21" s="61" t="s">
        <v>69</v>
      </c>
      <c r="AM21" s="61" t="s">
        <v>85</v>
      </c>
      <c r="AN21" s="63" t="s">
        <v>124</v>
      </c>
      <c r="AO21" s="26" t="s">
        <v>123</v>
      </c>
      <c r="AP21" s="26" t="s">
        <v>123</v>
      </c>
      <c r="AQ21" s="26" t="s">
        <v>123</v>
      </c>
      <c r="AR21" s="26" t="s">
        <v>123</v>
      </c>
      <c r="AS21" s="26" t="s">
        <v>123</v>
      </c>
      <c r="AT21" s="26" t="s">
        <v>123</v>
      </c>
      <c r="AU21" s="26" t="s">
        <v>123</v>
      </c>
      <c r="AV21" s="26" t="s">
        <v>123</v>
      </c>
      <c r="AW21" s="26" t="s">
        <v>123</v>
      </c>
      <c r="AX21" s="26" t="s">
        <v>123</v>
      </c>
    </row>
    <row r="22" spans="1:50" s="66" customFormat="1" ht="61.5" customHeight="1" outlineLevel="1" x14ac:dyDescent="0.25">
      <c r="A22" s="19">
        <v>4</v>
      </c>
      <c r="B22" s="57">
        <v>51</v>
      </c>
      <c r="C22" s="25" t="s">
        <v>53</v>
      </c>
      <c r="D22" s="58" t="s">
        <v>54</v>
      </c>
      <c r="E22" s="19" t="s">
        <v>55</v>
      </c>
      <c r="F22" s="25">
        <v>1</v>
      </c>
      <c r="G22" s="14" t="s">
        <v>195</v>
      </c>
      <c r="H22" s="14" t="s">
        <v>64</v>
      </c>
      <c r="I22" s="14" t="s">
        <v>64</v>
      </c>
      <c r="J22" s="22">
        <v>1</v>
      </c>
      <c r="K22" s="25" t="s">
        <v>123</v>
      </c>
      <c r="L22" s="25" t="s">
        <v>58</v>
      </c>
      <c r="M22" s="25" t="s">
        <v>92</v>
      </c>
      <c r="N22" s="25" t="s">
        <v>59</v>
      </c>
      <c r="O22" s="65">
        <v>410</v>
      </c>
      <c r="P22" s="59">
        <f t="shared" si="1"/>
        <v>492</v>
      </c>
      <c r="Q22" s="26">
        <f t="shared" ref="Q22:Q24" si="2">P22*(12-5)/12</f>
        <v>287</v>
      </c>
      <c r="R22" s="26">
        <f t="shared" si="0"/>
        <v>205</v>
      </c>
      <c r="S22" s="25" t="s">
        <v>123</v>
      </c>
      <c r="T22" s="25" t="s">
        <v>123</v>
      </c>
      <c r="U22" s="60" t="s">
        <v>65</v>
      </c>
      <c r="V22" s="60" t="s">
        <v>53</v>
      </c>
      <c r="W22" s="60" t="s">
        <v>132</v>
      </c>
      <c r="X22" s="61" t="s">
        <v>69</v>
      </c>
      <c r="Y22" s="61" t="s">
        <v>69</v>
      </c>
      <c r="Z22" s="14" t="s">
        <v>130</v>
      </c>
      <c r="AA22" s="60" t="s">
        <v>86</v>
      </c>
      <c r="AB22" s="60" t="s">
        <v>196</v>
      </c>
      <c r="AC22" s="60" t="s">
        <v>81</v>
      </c>
      <c r="AD22" s="14" t="s">
        <v>70</v>
      </c>
      <c r="AE22" s="14" t="s">
        <v>121</v>
      </c>
      <c r="AF22" s="14">
        <v>876</v>
      </c>
      <c r="AG22" s="14" t="s">
        <v>122</v>
      </c>
      <c r="AH22" s="14">
        <v>1</v>
      </c>
      <c r="AI22" s="62">
        <v>45000000000</v>
      </c>
      <c r="AJ22" s="58" t="s">
        <v>71</v>
      </c>
      <c r="AK22" s="61" t="s">
        <v>69</v>
      </c>
      <c r="AL22" s="61" t="s">
        <v>69</v>
      </c>
      <c r="AM22" s="61" t="s">
        <v>87</v>
      </c>
      <c r="AN22" s="63" t="s">
        <v>124</v>
      </c>
      <c r="AO22" s="26" t="s">
        <v>123</v>
      </c>
      <c r="AP22" s="26" t="s">
        <v>123</v>
      </c>
      <c r="AQ22" s="26" t="s">
        <v>123</v>
      </c>
      <c r="AR22" s="26" t="s">
        <v>123</v>
      </c>
      <c r="AS22" s="26" t="s">
        <v>123</v>
      </c>
      <c r="AT22" s="26" t="s">
        <v>123</v>
      </c>
      <c r="AU22" s="26" t="s">
        <v>123</v>
      </c>
      <c r="AV22" s="26" t="s">
        <v>123</v>
      </c>
      <c r="AW22" s="26" t="s">
        <v>123</v>
      </c>
      <c r="AX22" s="26" t="s">
        <v>123</v>
      </c>
    </row>
    <row r="23" spans="1:50" s="66" customFormat="1" ht="54" customHeight="1" x14ac:dyDescent="0.25">
      <c r="A23" s="25">
        <v>7</v>
      </c>
      <c r="B23" s="57">
        <v>52</v>
      </c>
      <c r="C23" s="25" t="s">
        <v>53</v>
      </c>
      <c r="D23" s="60" t="s">
        <v>113</v>
      </c>
      <c r="E23" s="25" t="s">
        <v>88</v>
      </c>
      <c r="F23" s="25">
        <v>1</v>
      </c>
      <c r="G23" s="14" t="s">
        <v>89</v>
      </c>
      <c r="H23" s="14" t="s">
        <v>90</v>
      </c>
      <c r="I23" s="14" t="s">
        <v>91</v>
      </c>
      <c r="J23" s="23">
        <v>2</v>
      </c>
      <c r="K23" s="25" t="s">
        <v>123</v>
      </c>
      <c r="L23" s="25" t="s">
        <v>58</v>
      </c>
      <c r="M23" s="25" t="s">
        <v>92</v>
      </c>
      <c r="N23" s="25" t="s">
        <v>59</v>
      </c>
      <c r="O23" s="67">
        <v>2011.1684299999999</v>
      </c>
      <c r="P23" s="67">
        <f>O23*1.2</f>
        <v>2413.4021159999998</v>
      </c>
      <c r="Q23" s="59">
        <f>P23*(12-5)/12</f>
        <v>1407.8179009999997</v>
      </c>
      <c r="R23" s="59">
        <f t="shared" si="0"/>
        <v>1005.5842150000001</v>
      </c>
      <c r="S23" s="26" t="s">
        <v>123</v>
      </c>
      <c r="T23" s="26" t="s">
        <v>123</v>
      </c>
      <c r="U23" s="60" t="s">
        <v>136</v>
      </c>
      <c r="V23" s="60" t="s">
        <v>53</v>
      </c>
      <c r="W23" s="60" t="s">
        <v>126</v>
      </c>
      <c r="X23" s="61" t="s">
        <v>73</v>
      </c>
      <c r="Y23" s="61" t="s">
        <v>69</v>
      </c>
      <c r="Z23" s="26" t="s">
        <v>123</v>
      </c>
      <c r="AA23" s="26" t="s">
        <v>123</v>
      </c>
      <c r="AB23" s="26" t="s">
        <v>123</v>
      </c>
      <c r="AC23" s="26" t="s">
        <v>123</v>
      </c>
      <c r="AD23" s="14" t="s">
        <v>89</v>
      </c>
      <c r="AE23" s="14" t="s">
        <v>121</v>
      </c>
      <c r="AF23" s="14">
        <v>876</v>
      </c>
      <c r="AG23" s="14" t="s">
        <v>122</v>
      </c>
      <c r="AH23" s="14">
        <v>1</v>
      </c>
      <c r="AI23" s="62">
        <v>45000000000</v>
      </c>
      <c r="AJ23" s="14" t="s">
        <v>71</v>
      </c>
      <c r="AK23" s="61" t="s">
        <v>69</v>
      </c>
      <c r="AL23" s="61" t="s">
        <v>69</v>
      </c>
      <c r="AM23" s="61" t="s">
        <v>85</v>
      </c>
      <c r="AN23" s="63" t="s">
        <v>124</v>
      </c>
      <c r="AO23" s="26" t="s">
        <v>123</v>
      </c>
      <c r="AP23" s="26" t="s">
        <v>123</v>
      </c>
      <c r="AQ23" s="26" t="s">
        <v>123</v>
      </c>
      <c r="AR23" s="26" t="s">
        <v>123</v>
      </c>
      <c r="AS23" s="26" t="s">
        <v>123</v>
      </c>
      <c r="AT23" s="26" t="s">
        <v>123</v>
      </c>
      <c r="AU23" s="26" t="s">
        <v>123</v>
      </c>
      <c r="AV23" s="26" t="s">
        <v>123</v>
      </c>
      <c r="AW23" s="26" t="s">
        <v>123</v>
      </c>
      <c r="AX23" s="26" t="s">
        <v>123</v>
      </c>
    </row>
    <row r="24" spans="1:50" s="66" customFormat="1" ht="53.25" customHeight="1" x14ac:dyDescent="0.25">
      <c r="A24" s="25">
        <v>7</v>
      </c>
      <c r="B24" s="57">
        <v>53</v>
      </c>
      <c r="C24" s="25" t="s">
        <v>53</v>
      </c>
      <c r="D24" s="60" t="s">
        <v>113</v>
      </c>
      <c r="E24" s="25" t="s">
        <v>93</v>
      </c>
      <c r="F24" s="25">
        <v>1</v>
      </c>
      <c r="G24" s="14" t="s">
        <v>197</v>
      </c>
      <c r="H24" s="14" t="s">
        <v>94</v>
      </c>
      <c r="I24" s="14" t="s">
        <v>94</v>
      </c>
      <c r="J24" s="23">
        <v>1</v>
      </c>
      <c r="K24" s="25" t="s">
        <v>135</v>
      </c>
      <c r="L24" s="25" t="s">
        <v>58</v>
      </c>
      <c r="M24" s="25" t="s">
        <v>92</v>
      </c>
      <c r="N24" s="25" t="s">
        <v>59</v>
      </c>
      <c r="O24" s="67">
        <f>P24/1.2</f>
        <v>14583.333333333334</v>
      </c>
      <c r="P24" s="67">
        <v>17500</v>
      </c>
      <c r="Q24" s="59">
        <f t="shared" si="2"/>
        <v>10208.333333333334</v>
      </c>
      <c r="R24" s="59">
        <f t="shared" si="0"/>
        <v>7291.6666666666661</v>
      </c>
      <c r="S24" s="25" t="s">
        <v>123</v>
      </c>
      <c r="T24" s="25" t="s">
        <v>123</v>
      </c>
      <c r="U24" s="60" t="s">
        <v>65</v>
      </c>
      <c r="V24" s="60" t="s">
        <v>53</v>
      </c>
      <c r="W24" s="60" t="s">
        <v>132</v>
      </c>
      <c r="X24" s="61" t="s">
        <v>69</v>
      </c>
      <c r="Y24" s="61" t="s">
        <v>69</v>
      </c>
      <c r="Z24" s="22" t="s">
        <v>131</v>
      </c>
      <c r="AA24" s="60" t="s">
        <v>114</v>
      </c>
      <c r="AB24" s="60" t="s">
        <v>115</v>
      </c>
      <c r="AC24" s="60" t="s">
        <v>78</v>
      </c>
      <c r="AD24" s="14" t="s">
        <v>197</v>
      </c>
      <c r="AE24" s="14" t="s">
        <v>121</v>
      </c>
      <c r="AF24" s="14">
        <v>876</v>
      </c>
      <c r="AG24" s="14" t="s">
        <v>122</v>
      </c>
      <c r="AH24" s="14">
        <v>1</v>
      </c>
      <c r="AI24" s="62">
        <v>45000000000</v>
      </c>
      <c r="AJ24" s="14" t="s">
        <v>71</v>
      </c>
      <c r="AK24" s="61" t="s">
        <v>69</v>
      </c>
      <c r="AL24" s="61" t="s">
        <v>69</v>
      </c>
      <c r="AM24" s="61" t="s">
        <v>85</v>
      </c>
      <c r="AN24" s="63" t="s">
        <v>124</v>
      </c>
      <c r="AO24" s="26" t="s">
        <v>123</v>
      </c>
      <c r="AP24" s="26" t="s">
        <v>123</v>
      </c>
      <c r="AQ24" s="26" t="s">
        <v>123</v>
      </c>
      <c r="AR24" s="26" t="s">
        <v>123</v>
      </c>
      <c r="AS24" s="26" t="s">
        <v>123</v>
      </c>
      <c r="AT24" s="26" t="s">
        <v>123</v>
      </c>
      <c r="AU24" s="26" t="s">
        <v>123</v>
      </c>
      <c r="AV24" s="26" t="s">
        <v>123</v>
      </c>
      <c r="AW24" s="26" t="s">
        <v>123</v>
      </c>
      <c r="AX24" s="26" t="s">
        <v>123</v>
      </c>
    </row>
    <row r="25" spans="1:50" s="66" customFormat="1" ht="61.5" customHeight="1" x14ac:dyDescent="0.25">
      <c r="A25" s="25">
        <v>7</v>
      </c>
      <c r="B25" s="57">
        <v>54</v>
      </c>
      <c r="C25" s="25" t="s">
        <v>53</v>
      </c>
      <c r="D25" s="60" t="s">
        <v>113</v>
      </c>
      <c r="E25" s="25" t="s">
        <v>96</v>
      </c>
      <c r="F25" s="25">
        <v>1</v>
      </c>
      <c r="G25" s="14" t="s">
        <v>95</v>
      </c>
      <c r="H25" s="14" t="s">
        <v>133</v>
      </c>
      <c r="I25" s="14" t="s">
        <v>133</v>
      </c>
      <c r="J25" s="23">
        <v>1</v>
      </c>
      <c r="K25" s="25" t="s">
        <v>123</v>
      </c>
      <c r="L25" s="25" t="s">
        <v>58</v>
      </c>
      <c r="M25" s="25" t="s">
        <v>92</v>
      </c>
      <c r="N25" s="25" t="s">
        <v>59</v>
      </c>
      <c r="O25" s="67">
        <v>1796.6101699999999</v>
      </c>
      <c r="P25" s="67">
        <f>O25*1.2</f>
        <v>2155.9322039999997</v>
      </c>
      <c r="Q25" s="59">
        <f>P25*(12-6)/12</f>
        <v>1077.9661019999999</v>
      </c>
      <c r="R25" s="59">
        <f t="shared" si="0"/>
        <v>1077.9661019999999</v>
      </c>
      <c r="S25" s="25" t="s">
        <v>123</v>
      </c>
      <c r="T25" s="25" t="s">
        <v>123</v>
      </c>
      <c r="U25" s="60" t="s">
        <v>65</v>
      </c>
      <c r="V25" s="60" t="s">
        <v>53</v>
      </c>
      <c r="W25" s="60" t="s">
        <v>132</v>
      </c>
      <c r="X25" s="61" t="s">
        <v>127</v>
      </c>
      <c r="Y25" s="61" t="s">
        <v>127</v>
      </c>
      <c r="Z25" s="22" t="s">
        <v>130</v>
      </c>
      <c r="AA25" s="60" t="s">
        <v>116</v>
      </c>
      <c r="AB25" s="60" t="s">
        <v>198</v>
      </c>
      <c r="AC25" s="60" t="s">
        <v>117</v>
      </c>
      <c r="AD25" s="14" t="s">
        <v>95</v>
      </c>
      <c r="AE25" s="14" t="s">
        <v>121</v>
      </c>
      <c r="AF25" s="14">
        <v>876</v>
      </c>
      <c r="AG25" s="14" t="s">
        <v>122</v>
      </c>
      <c r="AH25" s="14">
        <v>1</v>
      </c>
      <c r="AI25" s="62">
        <v>45000000000</v>
      </c>
      <c r="AJ25" s="14" t="s">
        <v>71</v>
      </c>
      <c r="AK25" s="61" t="s">
        <v>127</v>
      </c>
      <c r="AL25" s="61" t="s">
        <v>127</v>
      </c>
      <c r="AM25" s="61" t="s">
        <v>129</v>
      </c>
      <c r="AN25" s="63" t="s">
        <v>124</v>
      </c>
      <c r="AO25" s="26" t="s">
        <v>123</v>
      </c>
      <c r="AP25" s="26" t="s">
        <v>123</v>
      </c>
      <c r="AQ25" s="26" t="s">
        <v>123</v>
      </c>
      <c r="AR25" s="26" t="s">
        <v>123</v>
      </c>
      <c r="AS25" s="26" t="s">
        <v>123</v>
      </c>
      <c r="AT25" s="26" t="s">
        <v>123</v>
      </c>
      <c r="AU25" s="26" t="s">
        <v>123</v>
      </c>
      <c r="AV25" s="26" t="s">
        <v>123</v>
      </c>
      <c r="AW25" s="26" t="s">
        <v>123</v>
      </c>
      <c r="AX25" s="26" t="s">
        <v>123</v>
      </c>
    </row>
    <row r="26" spans="1:50" s="66" customFormat="1" ht="51.75" customHeight="1" x14ac:dyDescent="0.25">
      <c r="A26" s="25">
        <v>7</v>
      </c>
      <c r="B26" s="57">
        <v>55</v>
      </c>
      <c r="C26" s="25" t="s">
        <v>53</v>
      </c>
      <c r="D26" s="60" t="s">
        <v>113</v>
      </c>
      <c r="E26" s="25" t="s">
        <v>96</v>
      </c>
      <c r="F26" s="25">
        <v>1</v>
      </c>
      <c r="G26" s="14" t="s">
        <v>97</v>
      </c>
      <c r="H26" s="14" t="s">
        <v>98</v>
      </c>
      <c r="I26" s="14" t="s">
        <v>98</v>
      </c>
      <c r="J26" s="23">
        <v>1</v>
      </c>
      <c r="K26" s="25" t="s">
        <v>123</v>
      </c>
      <c r="L26" s="25" t="s">
        <v>58</v>
      </c>
      <c r="M26" s="25" t="s">
        <v>92</v>
      </c>
      <c r="N26" s="25" t="s">
        <v>59</v>
      </c>
      <c r="O26" s="67">
        <v>2700</v>
      </c>
      <c r="P26" s="67">
        <f t="shared" ref="P26:P32" si="3">O26*1.2</f>
        <v>3240</v>
      </c>
      <c r="Q26" s="26">
        <f t="shared" ref="Q26:Q27" si="4">P26*(12-6)/12</f>
        <v>1620</v>
      </c>
      <c r="R26" s="26">
        <f t="shared" si="0"/>
        <v>1620</v>
      </c>
      <c r="S26" s="25" t="s">
        <v>123</v>
      </c>
      <c r="T26" s="25" t="s">
        <v>123</v>
      </c>
      <c r="U26" s="60" t="s">
        <v>65</v>
      </c>
      <c r="V26" s="60" t="s">
        <v>53</v>
      </c>
      <c r="W26" s="60" t="s">
        <v>132</v>
      </c>
      <c r="X26" s="61" t="s">
        <v>127</v>
      </c>
      <c r="Y26" s="61" t="s">
        <v>127</v>
      </c>
      <c r="Z26" s="22" t="s">
        <v>130</v>
      </c>
      <c r="AA26" s="60" t="s">
        <v>116</v>
      </c>
      <c r="AB26" s="60" t="s">
        <v>198</v>
      </c>
      <c r="AC26" s="60" t="s">
        <v>117</v>
      </c>
      <c r="AD26" s="14" t="s">
        <v>97</v>
      </c>
      <c r="AE26" s="14" t="s">
        <v>121</v>
      </c>
      <c r="AF26" s="14">
        <v>876</v>
      </c>
      <c r="AG26" s="14" t="s">
        <v>122</v>
      </c>
      <c r="AH26" s="14">
        <v>1</v>
      </c>
      <c r="AI26" s="62">
        <v>45000000000</v>
      </c>
      <c r="AJ26" s="14" t="s">
        <v>71</v>
      </c>
      <c r="AK26" s="61" t="s">
        <v>127</v>
      </c>
      <c r="AL26" s="61" t="s">
        <v>127</v>
      </c>
      <c r="AM26" s="61" t="s">
        <v>129</v>
      </c>
      <c r="AN26" s="63" t="s">
        <v>124</v>
      </c>
      <c r="AO26" s="26" t="s">
        <v>123</v>
      </c>
      <c r="AP26" s="26" t="s">
        <v>123</v>
      </c>
      <c r="AQ26" s="26" t="s">
        <v>123</v>
      </c>
      <c r="AR26" s="26" t="s">
        <v>123</v>
      </c>
      <c r="AS26" s="26" t="s">
        <v>123</v>
      </c>
      <c r="AT26" s="26" t="s">
        <v>123</v>
      </c>
      <c r="AU26" s="26" t="s">
        <v>123</v>
      </c>
      <c r="AV26" s="26" t="s">
        <v>123</v>
      </c>
      <c r="AW26" s="26" t="s">
        <v>123</v>
      </c>
      <c r="AX26" s="26" t="s">
        <v>123</v>
      </c>
    </row>
    <row r="27" spans="1:50" s="66" customFormat="1" ht="41.45" customHeight="1" x14ac:dyDescent="0.25">
      <c r="A27" s="25">
        <v>7</v>
      </c>
      <c r="B27" s="57">
        <v>56</v>
      </c>
      <c r="C27" s="25" t="s">
        <v>53</v>
      </c>
      <c r="D27" s="60" t="s">
        <v>113</v>
      </c>
      <c r="E27" s="25" t="s">
        <v>96</v>
      </c>
      <c r="F27" s="25">
        <v>1</v>
      </c>
      <c r="G27" s="14" t="s">
        <v>99</v>
      </c>
      <c r="H27" s="14" t="s">
        <v>133</v>
      </c>
      <c r="I27" s="14" t="s">
        <v>134</v>
      </c>
      <c r="J27" s="23">
        <v>1</v>
      </c>
      <c r="K27" s="25" t="s">
        <v>123</v>
      </c>
      <c r="L27" s="25" t="s">
        <v>58</v>
      </c>
      <c r="M27" s="25" t="s">
        <v>92</v>
      </c>
      <c r="N27" s="25" t="s">
        <v>59</v>
      </c>
      <c r="O27" s="67">
        <v>1000</v>
      </c>
      <c r="P27" s="67">
        <f t="shared" si="3"/>
        <v>1200</v>
      </c>
      <c r="Q27" s="26">
        <f t="shared" si="4"/>
        <v>600</v>
      </c>
      <c r="R27" s="26">
        <f t="shared" si="0"/>
        <v>600</v>
      </c>
      <c r="S27" s="25" t="s">
        <v>123</v>
      </c>
      <c r="T27" s="25" t="s">
        <v>123</v>
      </c>
      <c r="U27" s="60" t="s">
        <v>136</v>
      </c>
      <c r="V27" s="60" t="s">
        <v>53</v>
      </c>
      <c r="W27" s="60" t="s">
        <v>126</v>
      </c>
      <c r="X27" s="61" t="s">
        <v>69</v>
      </c>
      <c r="Y27" s="61" t="s">
        <v>127</v>
      </c>
      <c r="Z27" s="26" t="s">
        <v>123</v>
      </c>
      <c r="AA27" s="26" t="s">
        <v>123</v>
      </c>
      <c r="AB27" s="26" t="s">
        <v>123</v>
      </c>
      <c r="AC27" s="26" t="s">
        <v>123</v>
      </c>
      <c r="AD27" s="14" t="s">
        <v>99</v>
      </c>
      <c r="AE27" s="14" t="s">
        <v>121</v>
      </c>
      <c r="AF27" s="14">
        <v>876</v>
      </c>
      <c r="AG27" s="14" t="s">
        <v>122</v>
      </c>
      <c r="AH27" s="14">
        <v>1</v>
      </c>
      <c r="AI27" s="62">
        <v>45000000000</v>
      </c>
      <c r="AJ27" s="14" t="s">
        <v>71</v>
      </c>
      <c r="AK27" s="61" t="s">
        <v>127</v>
      </c>
      <c r="AL27" s="61" t="s">
        <v>127</v>
      </c>
      <c r="AM27" s="61" t="s">
        <v>129</v>
      </c>
      <c r="AN27" s="63" t="s">
        <v>124</v>
      </c>
      <c r="AO27" s="26" t="s">
        <v>123</v>
      </c>
      <c r="AP27" s="26" t="s">
        <v>123</v>
      </c>
      <c r="AQ27" s="26" t="s">
        <v>123</v>
      </c>
      <c r="AR27" s="26" t="s">
        <v>123</v>
      </c>
      <c r="AS27" s="26" t="s">
        <v>123</v>
      </c>
      <c r="AT27" s="26" t="s">
        <v>123</v>
      </c>
      <c r="AU27" s="26" t="s">
        <v>123</v>
      </c>
      <c r="AV27" s="26" t="s">
        <v>123</v>
      </c>
      <c r="AW27" s="26" t="s">
        <v>123</v>
      </c>
      <c r="AX27" s="26" t="s">
        <v>123</v>
      </c>
    </row>
    <row r="28" spans="1:50" s="66" customFormat="1" ht="41.45" customHeight="1" x14ac:dyDescent="0.25">
      <c r="A28" s="25">
        <v>7</v>
      </c>
      <c r="B28" s="57">
        <v>57</v>
      </c>
      <c r="C28" s="25" t="s">
        <v>53</v>
      </c>
      <c r="D28" s="60" t="s">
        <v>113</v>
      </c>
      <c r="E28" s="25" t="s">
        <v>100</v>
      </c>
      <c r="F28" s="25">
        <v>1</v>
      </c>
      <c r="G28" s="14" t="s">
        <v>101</v>
      </c>
      <c r="H28" s="14" t="s">
        <v>102</v>
      </c>
      <c r="I28" s="14" t="s">
        <v>102</v>
      </c>
      <c r="J28" s="23">
        <v>1</v>
      </c>
      <c r="K28" s="25" t="s">
        <v>123</v>
      </c>
      <c r="L28" s="25" t="s">
        <v>58</v>
      </c>
      <c r="M28" s="25" t="s">
        <v>92</v>
      </c>
      <c r="N28" s="25" t="s">
        <v>59</v>
      </c>
      <c r="O28" s="67">
        <v>500</v>
      </c>
      <c r="P28" s="67">
        <f t="shared" si="3"/>
        <v>600</v>
      </c>
      <c r="Q28" s="67">
        <f>P28</f>
        <v>600</v>
      </c>
      <c r="R28" s="26" t="s">
        <v>123</v>
      </c>
      <c r="S28" s="25" t="s">
        <v>123</v>
      </c>
      <c r="T28" s="25" t="s">
        <v>123</v>
      </c>
      <c r="U28" s="60" t="s">
        <v>136</v>
      </c>
      <c r="V28" s="60" t="s">
        <v>53</v>
      </c>
      <c r="W28" s="60" t="s">
        <v>126</v>
      </c>
      <c r="X28" s="61" t="s">
        <v>73</v>
      </c>
      <c r="Y28" s="61" t="s">
        <v>69</v>
      </c>
      <c r="Z28" s="26" t="s">
        <v>123</v>
      </c>
      <c r="AA28" s="26" t="s">
        <v>123</v>
      </c>
      <c r="AB28" s="26" t="s">
        <v>123</v>
      </c>
      <c r="AC28" s="26" t="s">
        <v>123</v>
      </c>
      <c r="AD28" s="14" t="s">
        <v>101</v>
      </c>
      <c r="AE28" s="14" t="s">
        <v>121</v>
      </c>
      <c r="AF28" s="14">
        <v>876</v>
      </c>
      <c r="AG28" s="14" t="s">
        <v>122</v>
      </c>
      <c r="AH28" s="14">
        <v>1</v>
      </c>
      <c r="AI28" s="62">
        <v>45000000000</v>
      </c>
      <c r="AJ28" s="14" t="s">
        <v>71</v>
      </c>
      <c r="AK28" s="61" t="s">
        <v>69</v>
      </c>
      <c r="AL28" s="61" t="s">
        <v>69</v>
      </c>
      <c r="AM28" s="61" t="s">
        <v>69</v>
      </c>
      <c r="AN28" s="61">
        <v>2020</v>
      </c>
      <c r="AO28" s="26" t="s">
        <v>123</v>
      </c>
      <c r="AP28" s="26" t="s">
        <v>123</v>
      </c>
      <c r="AQ28" s="26" t="s">
        <v>123</v>
      </c>
      <c r="AR28" s="26" t="s">
        <v>123</v>
      </c>
      <c r="AS28" s="26" t="s">
        <v>123</v>
      </c>
      <c r="AT28" s="26" t="s">
        <v>123</v>
      </c>
      <c r="AU28" s="26" t="s">
        <v>123</v>
      </c>
      <c r="AV28" s="26" t="s">
        <v>123</v>
      </c>
      <c r="AW28" s="26" t="s">
        <v>123</v>
      </c>
      <c r="AX28" s="26" t="s">
        <v>123</v>
      </c>
    </row>
    <row r="29" spans="1:50" s="66" customFormat="1" ht="41.45" customHeight="1" x14ac:dyDescent="0.25">
      <c r="A29" s="25">
        <v>7</v>
      </c>
      <c r="B29" s="57">
        <v>58</v>
      </c>
      <c r="C29" s="25" t="s">
        <v>53</v>
      </c>
      <c r="D29" s="60" t="s">
        <v>113</v>
      </c>
      <c r="E29" s="25" t="s">
        <v>96</v>
      </c>
      <c r="F29" s="25">
        <v>1</v>
      </c>
      <c r="G29" s="14" t="s">
        <v>103</v>
      </c>
      <c r="H29" s="14" t="s">
        <v>104</v>
      </c>
      <c r="I29" s="14" t="s">
        <v>104</v>
      </c>
      <c r="J29" s="23">
        <v>1</v>
      </c>
      <c r="K29" s="25" t="s">
        <v>123</v>
      </c>
      <c r="L29" s="25" t="s">
        <v>58</v>
      </c>
      <c r="M29" s="25" t="s">
        <v>92</v>
      </c>
      <c r="N29" s="25" t="s">
        <v>59</v>
      </c>
      <c r="O29" s="67">
        <f>P29/1.2</f>
        <v>2083.3333333333335</v>
      </c>
      <c r="P29" s="67">
        <v>2500</v>
      </c>
      <c r="Q29" s="59">
        <f t="shared" ref="Q29:Q30" si="5">P29*(12-5)/12</f>
        <v>1458.3333333333333</v>
      </c>
      <c r="R29" s="59">
        <f t="shared" si="0"/>
        <v>1041.6666666666667</v>
      </c>
      <c r="S29" s="25" t="s">
        <v>123</v>
      </c>
      <c r="T29" s="25" t="s">
        <v>123</v>
      </c>
      <c r="U29" s="60" t="s">
        <v>105</v>
      </c>
      <c r="V29" s="60" t="s">
        <v>53</v>
      </c>
      <c r="W29" s="60" t="s">
        <v>126</v>
      </c>
      <c r="X29" s="61" t="s">
        <v>73</v>
      </c>
      <c r="Y29" s="61" t="s">
        <v>69</v>
      </c>
      <c r="Z29" s="26" t="s">
        <v>123</v>
      </c>
      <c r="AA29" s="26" t="s">
        <v>123</v>
      </c>
      <c r="AB29" s="26" t="s">
        <v>123</v>
      </c>
      <c r="AC29" s="26" t="s">
        <v>123</v>
      </c>
      <c r="AD29" s="14" t="s">
        <v>103</v>
      </c>
      <c r="AE29" s="14" t="s">
        <v>121</v>
      </c>
      <c r="AF29" s="14">
        <v>876</v>
      </c>
      <c r="AG29" s="14" t="s">
        <v>122</v>
      </c>
      <c r="AH29" s="14">
        <v>1</v>
      </c>
      <c r="AI29" s="62">
        <v>45000000000</v>
      </c>
      <c r="AJ29" s="14" t="s">
        <v>71</v>
      </c>
      <c r="AK29" s="61" t="s">
        <v>69</v>
      </c>
      <c r="AL29" s="61" t="s">
        <v>69</v>
      </c>
      <c r="AM29" s="61" t="s">
        <v>85</v>
      </c>
      <c r="AN29" s="63" t="s">
        <v>124</v>
      </c>
      <c r="AO29" s="26" t="s">
        <v>123</v>
      </c>
      <c r="AP29" s="26" t="s">
        <v>123</v>
      </c>
      <c r="AQ29" s="26" t="s">
        <v>123</v>
      </c>
      <c r="AR29" s="26" t="s">
        <v>123</v>
      </c>
      <c r="AS29" s="26" t="s">
        <v>123</v>
      </c>
      <c r="AT29" s="26" t="s">
        <v>123</v>
      </c>
      <c r="AU29" s="26" t="s">
        <v>123</v>
      </c>
      <c r="AV29" s="26" t="s">
        <v>123</v>
      </c>
      <c r="AW29" s="26" t="s">
        <v>123</v>
      </c>
      <c r="AX29" s="26" t="s">
        <v>123</v>
      </c>
    </row>
    <row r="30" spans="1:50" s="66" customFormat="1" ht="64.5" customHeight="1" x14ac:dyDescent="0.25">
      <c r="A30" s="25">
        <v>7</v>
      </c>
      <c r="B30" s="57">
        <v>59</v>
      </c>
      <c r="C30" s="25" t="s">
        <v>53</v>
      </c>
      <c r="D30" s="60" t="s">
        <v>113</v>
      </c>
      <c r="E30" s="25" t="s">
        <v>93</v>
      </c>
      <c r="F30" s="25">
        <v>1</v>
      </c>
      <c r="G30" s="14" t="s">
        <v>199</v>
      </c>
      <c r="H30" s="14" t="s">
        <v>94</v>
      </c>
      <c r="I30" s="14" t="s">
        <v>94</v>
      </c>
      <c r="J30" s="23">
        <v>1</v>
      </c>
      <c r="K30" s="25" t="s">
        <v>135</v>
      </c>
      <c r="L30" s="25" t="s">
        <v>58</v>
      </c>
      <c r="M30" s="25" t="s">
        <v>92</v>
      </c>
      <c r="N30" s="25" t="s">
        <v>59</v>
      </c>
      <c r="O30" s="67">
        <f>291.885*12*1.1+50*12</f>
        <v>4452.8819999999996</v>
      </c>
      <c r="P30" s="67">
        <v>4452.8819999999996</v>
      </c>
      <c r="Q30" s="59">
        <f t="shared" si="5"/>
        <v>2597.5144999999998</v>
      </c>
      <c r="R30" s="59">
        <f t="shared" si="0"/>
        <v>1855.3674999999998</v>
      </c>
      <c r="S30" s="25" t="s">
        <v>123</v>
      </c>
      <c r="T30" s="25" t="s">
        <v>123</v>
      </c>
      <c r="U30" s="60" t="s">
        <v>65</v>
      </c>
      <c r="V30" s="60" t="s">
        <v>53</v>
      </c>
      <c r="W30" s="60" t="s">
        <v>132</v>
      </c>
      <c r="X30" s="61" t="s">
        <v>73</v>
      </c>
      <c r="Y30" s="61" t="s">
        <v>73</v>
      </c>
      <c r="Z30" s="22" t="s">
        <v>131</v>
      </c>
      <c r="AA30" s="60" t="s">
        <v>118</v>
      </c>
      <c r="AB30" s="60" t="s">
        <v>119</v>
      </c>
      <c r="AC30" s="60" t="s">
        <v>120</v>
      </c>
      <c r="AD30" s="14" t="s">
        <v>106</v>
      </c>
      <c r="AE30" s="14" t="s">
        <v>121</v>
      </c>
      <c r="AF30" s="14">
        <v>876</v>
      </c>
      <c r="AG30" s="14" t="s">
        <v>122</v>
      </c>
      <c r="AH30" s="14">
        <v>1</v>
      </c>
      <c r="AI30" s="62">
        <v>92401000000</v>
      </c>
      <c r="AJ30" s="58" t="s">
        <v>84</v>
      </c>
      <c r="AK30" s="61" t="s">
        <v>73</v>
      </c>
      <c r="AL30" s="61" t="s">
        <v>73</v>
      </c>
      <c r="AM30" s="61" t="s">
        <v>87</v>
      </c>
      <c r="AN30" s="63" t="s">
        <v>124</v>
      </c>
      <c r="AO30" s="26" t="s">
        <v>123</v>
      </c>
      <c r="AP30" s="26" t="s">
        <v>123</v>
      </c>
      <c r="AQ30" s="26" t="s">
        <v>123</v>
      </c>
      <c r="AR30" s="26" t="s">
        <v>123</v>
      </c>
      <c r="AS30" s="26" t="s">
        <v>123</v>
      </c>
      <c r="AT30" s="26" t="s">
        <v>123</v>
      </c>
      <c r="AU30" s="26" t="s">
        <v>123</v>
      </c>
      <c r="AV30" s="26" t="s">
        <v>123</v>
      </c>
      <c r="AW30" s="26" t="s">
        <v>123</v>
      </c>
      <c r="AX30" s="26" t="s">
        <v>123</v>
      </c>
    </row>
    <row r="31" spans="1:50" s="66" customFormat="1" ht="62.25" customHeight="1" x14ac:dyDescent="0.25">
      <c r="A31" s="25">
        <v>7</v>
      </c>
      <c r="B31" s="57">
        <v>60</v>
      </c>
      <c r="C31" s="25" t="s">
        <v>53</v>
      </c>
      <c r="D31" s="60" t="s">
        <v>113</v>
      </c>
      <c r="E31" s="25" t="s">
        <v>96</v>
      </c>
      <c r="F31" s="25">
        <v>1</v>
      </c>
      <c r="G31" s="14" t="s">
        <v>107</v>
      </c>
      <c r="H31" s="14" t="s">
        <v>108</v>
      </c>
      <c r="I31" s="14" t="s">
        <v>108</v>
      </c>
      <c r="J31" s="23">
        <v>2</v>
      </c>
      <c r="K31" s="25" t="s">
        <v>123</v>
      </c>
      <c r="L31" s="25" t="s">
        <v>58</v>
      </c>
      <c r="M31" s="25" t="s">
        <v>92</v>
      </c>
      <c r="N31" s="25" t="s">
        <v>59</v>
      </c>
      <c r="O31" s="67">
        <f>P31/1.2</f>
        <v>1833.3333333333335</v>
      </c>
      <c r="P31" s="67">
        <v>2200</v>
      </c>
      <c r="Q31" s="26" t="s">
        <v>123</v>
      </c>
      <c r="R31" s="26">
        <f>P31</f>
        <v>2200</v>
      </c>
      <c r="S31" s="26" t="s">
        <v>123</v>
      </c>
      <c r="T31" s="26" t="s">
        <v>123</v>
      </c>
      <c r="U31" s="60" t="s">
        <v>136</v>
      </c>
      <c r="V31" s="60" t="s">
        <v>53</v>
      </c>
      <c r="W31" s="60" t="s">
        <v>126</v>
      </c>
      <c r="X31" s="61" t="s">
        <v>75</v>
      </c>
      <c r="Y31" s="61" t="s">
        <v>128</v>
      </c>
      <c r="Z31" s="26" t="s">
        <v>123</v>
      </c>
      <c r="AA31" s="26" t="s">
        <v>123</v>
      </c>
      <c r="AB31" s="26" t="s">
        <v>123</v>
      </c>
      <c r="AC31" s="26" t="s">
        <v>123</v>
      </c>
      <c r="AD31" s="14" t="s">
        <v>107</v>
      </c>
      <c r="AE31" s="14" t="s">
        <v>121</v>
      </c>
      <c r="AF31" s="14">
        <v>876</v>
      </c>
      <c r="AG31" s="14" t="s">
        <v>122</v>
      </c>
      <c r="AH31" s="14">
        <v>1</v>
      </c>
      <c r="AI31" s="62">
        <v>45000000000</v>
      </c>
      <c r="AJ31" s="14" t="s">
        <v>71</v>
      </c>
      <c r="AK31" s="61" t="s">
        <v>128</v>
      </c>
      <c r="AL31" s="61" t="s">
        <v>128</v>
      </c>
      <c r="AM31" s="61" t="s">
        <v>137</v>
      </c>
      <c r="AN31" s="63" t="s">
        <v>138</v>
      </c>
      <c r="AO31" s="26" t="s">
        <v>123</v>
      </c>
      <c r="AP31" s="26" t="s">
        <v>123</v>
      </c>
      <c r="AQ31" s="26" t="s">
        <v>123</v>
      </c>
      <c r="AR31" s="26" t="s">
        <v>123</v>
      </c>
      <c r="AS31" s="26" t="s">
        <v>123</v>
      </c>
      <c r="AT31" s="26" t="s">
        <v>123</v>
      </c>
      <c r="AU31" s="26" t="s">
        <v>123</v>
      </c>
      <c r="AV31" s="26" t="s">
        <v>123</v>
      </c>
      <c r="AW31" s="26" t="s">
        <v>123</v>
      </c>
      <c r="AX31" s="26" t="s">
        <v>123</v>
      </c>
    </row>
    <row r="32" spans="1:50" s="66" customFormat="1" ht="39.6" customHeight="1" x14ac:dyDescent="0.25">
      <c r="A32" s="25">
        <v>7</v>
      </c>
      <c r="B32" s="57">
        <v>61</v>
      </c>
      <c r="C32" s="25" t="s">
        <v>53</v>
      </c>
      <c r="D32" s="60" t="s">
        <v>113</v>
      </c>
      <c r="E32" s="25" t="s">
        <v>88</v>
      </c>
      <c r="F32" s="25">
        <v>1</v>
      </c>
      <c r="G32" s="14" t="s">
        <v>109</v>
      </c>
      <c r="H32" s="14" t="s">
        <v>110</v>
      </c>
      <c r="I32" s="14" t="s">
        <v>110</v>
      </c>
      <c r="J32" s="23">
        <v>2</v>
      </c>
      <c r="K32" s="25" t="s">
        <v>123</v>
      </c>
      <c r="L32" s="25" t="s">
        <v>58</v>
      </c>
      <c r="M32" s="25" t="s">
        <v>92</v>
      </c>
      <c r="N32" s="25" t="s">
        <v>59</v>
      </c>
      <c r="O32" s="67">
        <v>3600</v>
      </c>
      <c r="P32" s="67">
        <f t="shared" si="3"/>
        <v>4320</v>
      </c>
      <c r="Q32" s="26">
        <f>P32</f>
        <v>4320</v>
      </c>
      <c r="R32" s="26" t="s">
        <v>123</v>
      </c>
      <c r="S32" s="26" t="s">
        <v>123</v>
      </c>
      <c r="T32" s="26" t="s">
        <v>123</v>
      </c>
      <c r="U32" s="60" t="s">
        <v>136</v>
      </c>
      <c r="V32" s="60" t="s">
        <v>53</v>
      </c>
      <c r="W32" s="60" t="s">
        <v>126</v>
      </c>
      <c r="X32" s="61" t="s">
        <v>73</v>
      </c>
      <c r="Y32" s="61" t="s">
        <v>69</v>
      </c>
      <c r="Z32" s="26" t="s">
        <v>123</v>
      </c>
      <c r="AA32" s="26" t="s">
        <v>123</v>
      </c>
      <c r="AB32" s="26" t="s">
        <v>123</v>
      </c>
      <c r="AC32" s="26" t="s">
        <v>123</v>
      </c>
      <c r="AD32" s="14" t="s">
        <v>109</v>
      </c>
      <c r="AE32" s="14" t="s">
        <v>121</v>
      </c>
      <c r="AF32" s="14">
        <v>876</v>
      </c>
      <c r="AG32" s="14" t="s">
        <v>122</v>
      </c>
      <c r="AH32" s="14">
        <v>1</v>
      </c>
      <c r="AI32" s="62">
        <v>45000000000</v>
      </c>
      <c r="AJ32" s="14" t="s">
        <v>71</v>
      </c>
      <c r="AK32" s="61" t="s">
        <v>69</v>
      </c>
      <c r="AL32" s="61" t="s">
        <v>69</v>
      </c>
      <c r="AM32" s="61" t="s">
        <v>69</v>
      </c>
      <c r="AN32" s="14">
        <v>2020</v>
      </c>
      <c r="AO32" s="26" t="s">
        <v>123</v>
      </c>
      <c r="AP32" s="26" t="s">
        <v>123</v>
      </c>
      <c r="AQ32" s="26" t="s">
        <v>123</v>
      </c>
      <c r="AR32" s="26" t="s">
        <v>123</v>
      </c>
      <c r="AS32" s="26" t="s">
        <v>123</v>
      </c>
      <c r="AT32" s="26" t="s">
        <v>123</v>
      </c>
      <c r="AU32" s="26" t="s">
        <v>123</v>
      </c>
      <c r="AV32" s="26" t="s">
        <v>123</v>
      </c>
      <c r="AW32" s="26" t="s">
        <v>123</v>
      </c>
      <c r="AX32" s="26" t="s">
        <v>123</v>
      </c>
    </row>
    <row r="33" spans="1:50" s="66" customFormat="1" ht="58.5" customHeight="1" x14ac:dyDescent="0.25">
      <c r="A33" s="25">
        <v>7</v>
      </c>
      <c r="B33" s="57">
        <v>62</v>
      </c>
      <c r="C33" s="25" t="s">
        <v>53</v>
      </c>
      <c r="D33" s="60" t="s">
        <v>113</v>
      </c>
      <c r="E33" s="25" t="s">
        <v>96</v>
      </c>
      <c r="F33" s="25">
        <v>1</v>
      </c>
      <c r="G33" s="14" t="s">
        <v>111</v>
      </c>
      <c r="H33" s="14" t="s">
        <v>112</v>
      </c>
      <c r="I33" s="14" t="s">
        <v>139</v>
      </c>
      <c r="J33" s="23">
        <v>2</v>
      </c>
      <c r="K33" s="25" t="s">
        <v>123</v>
      </c>
      <c r="L33" s="25" t="s">
        <v>58</v>
      </c>
      <c r="M33" s="25" t="s">
        <v>92</v>
      </c>
      <c r="N33" s="25" t="s">
        <v>59</v>
      </c>
      <c r="O33" s="67">
        <f t="shared" ref="O33:O42" si="6">P33/1.2</f>
        <v>291.66666666666669</v>
      </c>
      <c r="P33" s="67">
        <v>350</v>
      </c>
      <c r="Q33" s="26">
        <f t="shared" ref="Q33" si="7">P33*(12-3)/12</f>
        <v>262.5</v>
      </c>
      <c r="R33" s="26">
        <f t="shared" si="0"/>
        <v>87.5</v>
      </c>
      <c r="S33" s="26" t="s">
        <v>123</v>
      </c>
      <c r="T33" s="26" t="s">
        <v>123</v>
      </c>
      <c r="U33" s="60" t="s">
        <v>136</v>
      </c>
      <c r="V33" s="60" t="s">
        <v>53</v>
      </c>
      <c r="W33" s="60" t="s">
        <v>126</v>
      </c>
      <c r="X33" s="27">
        <v>43921</v>
      </c>
      <c r="Y33" s="61" t="s">
        <v>73</v>
      </c>
      <c r="Z33" s="26" t="s">
        <v>123</v>
      </c>
      <c r="AA33" s="26" t="s">
        <v>123</v>
      </c>
      <c r="AB33" s="26" t="s">
        <v>123</v>
      </c>
      <c r="AC33" s="26" t="s">
        <v>123</v>
      </c>
      <c r="AD33" s="14" t="s">
        <v>111</v>
      </c>
      <c r="AE33" s="14" t="s">
        <v>121</v>
      </c>
      <c r="AF33" s="14">
        <v>876</v>
      </c>
      <c r="AG33" s="14" t="s">
        <v>122</v>
      </c>
      <c r="AH33" s="14">
        <v>1</v>
      </c>
      <c r="AI33" s="62">
        <v>45000000000</v>
      </c>
      <c r="AJ33" s="14" t="s">
        <v>71</v>
      </c>
      <c r="AK33" s="61" t="s">
        <v>73</v>
      </c>
      <c r="AL33" s="61" t="s">
        <v>73</v>
      </c>
      <c r="AM33" s="61" t="s">
        <v>87</v>
      </c>
      <c r="AN33" s="63" t="s">
        <v>124</v>
      </c>
      <c r="AO33" s="26" t="s">
        <v>123</v>
      </c>
      <c r="AP33" s="26" t="s">
        <v>123</v>
      </c>
      <c r="AQ33" s="26" t="s">
        <v>123</v>
      </c>
      <c r="AR33" s="26" t="s">
        <v>123</v>
      </c>
      <c r="AS33" s="26" t="s">
        <v>123</v>
      </c>
      <c r="AT33" s="26" t="s">
        <v>123</v>
      </c>
      <c r="AU33" s="26" t="s">
        <v>123</v>
      </c>
      <c r="AV33" s="26" t="s">
        <v>123</v>
      </c>
      <c r="AW33" s="26" t="s">
        <v>123</v>
      </c>
      <c r="AX33" s="26" t="s">
        <v>123</v>
      </c>
    </row>
    <row r="34" spans="1:50" s="66" customFormat="1" ht="43.5" customHeight="1" x14ac:dyDescent="0.25">
      <c r="A34" s="19">
        <v>4</v>
      </c>
      <c r="B34" s="57">
        <v>63</v>
      </c>
      <c r="C34" s="25" t="s">
        <v>53</v>
      </c>
      <c r="D34" s="58" t="s">
        <v>140</v>
      </c>
      <c r="E34" s="25" t="s">
        <v>55</v>
      </c>
      <c r="F34" s="19">
        <v>1</v>
      </c>
      <c r="G34" s="19" t="s">
        <v>141</v>
      </c>
      <c r="H34" s="57" t="s">
        <v>57</v>
      </c>
      <c r="I34" s="57" t="s">
        <v>57</v>
      </c>
      <c r="J34" s="19">
        <v>2</v>
      </c>
      <c r="K34" s="25" t="s">
        <v>123</v>
      </c>
      <c r="L34" s="19" t="s">
        <v>58</v>
      </c>
      <c r="M34" s="19" t="s">
        <v>92</v>
      </c>
      <c r="N34" s="19" t="s">
        <v>59</v>
      </c>
      <c r="O34" s="59">
        <f t="shared" si="6"/>
        <v>1500</v>
      </c>
      <c r="P34" s="59">
        <v>1800</v>
      </c>
      <c r="Q34" s="26">
        <f t="shared" ref="Q34:Q39" si="8">P34</f>
        <v>1800</v>
      </c>
      <c r="R34" s="26" t="s">
        <v>123</v>
      </c>
      <c r="S34" s="26" t="s">
        <v>123</v>
      </c>
      <c r="T34" s="26" t="s">
        <v>123</v>
      </c>
      <c r="U34" s="19" t="s">
        <v>136</v>
      </c>
      <c r="V34" s="19" t="s">
        <v>53</v>
      </c>
      <c r="W34" s="19" t="s">
        <v>126</v>
      </c>
      <c r="X34" s="28">
        <v>43951</v>
      </c>
      <c r="Y34" s="28">
        <v>43982</v>
      </c>
      <c r="Z34" s="22" t="s">
        <v>123</v>
      </c>
      <c r="AA34" s="22" t="s">
        <v>123</v>
      </c>
      <c r="AB34" s="22" t="s">
        <v>123</v>
      </c>
      <c r="AC34" s="22" t="s">
        <v>123</v>
      </c>
      <c r="AD34" s="19" t="s">
        <v>141</v>
      </c>
      <c r="AE34" s="68" t="s">
        <v>121</v>
      </c>
      <c r="AF34" s="58">
        <v>876</v>
      </c>
      <c r="AG34" s="58" t="s">
        <v>122</v>
      </c>
      <c r="AH34" s="69">
        <v>1</v>
      </c>
      <c r="AI34" s="70">
        <v>92401000000</v>
      </c>
      <c r="AJ34" s="58" t="s">
        <v>84</v>
      </c>
      <c r="AK34" s="27">
        <v>44012</v>
      </c>
      <c r="AL34" s="27">
        <v>44012</v>
      </c>
      <c r="AM34" s="27">
        <v>44043</v>
      </c>
      <c r="AN34" s="22">
        <v>2020</v>
      </c>
      <c r="AO34" s="26" t="s">
        <v>123</v>
      </c>
      <c r="AP34" s="26" t="s">
        <v>123</v>
      </c>
      <c r="AQ34" s="26" t="s">
        <v>123</v>
      </c>
      <c r="AR34" s="26" t="s">
        <v>123</v>
      </c>
      <c r="AS34" s="26" t="s">
        <v>123</v>
      </c>
      <c r="AT34" s="26" t="s">
        <v>123</v>
      </c>
      <c r="AU34" s="26" t="s">
        <v>123</v>
      </c>
      <c r="AV34" s="26" t="s">
        <v>123</v>
      </c>
      <c r="AW34" s="26" t="s">
        <v>123</v>
      </c>
      <c r="AX34" s="26" t="s">
        <v>123</v>
      </c>
    </row>
    <row r="35" spans="1:50" s="66" customFormat="1" ht="44.25" customHeight="1" x14ac:dyDescent="0.25">
      <c r="A35" s="19">
        <v>4</v>
      </c>
      <c r="B35" s="57">
        <v>64</v>
      </c>
      <c r="C35" s="19" t="s">
        <v>53</v>
      </c>
      <c r="D35" s="19" t="s">
        <v>140</v>
      </c>
      <c r="E35" s="19" t="s">
        <v>55</v>
      </c>
      <c r="F35" s="19">
        <v>1</v>
      </c>
      <c r="G35" s="19" t="s">
        <v>142</v>
      </c>
      <c r="H35" s="57" t="s">
        <v>57</v>
      </c>
      <c r="I35" s="57" t="s">
        <v>57</v>
      </c>
      <c r="J35" s="19">
        <v>2</v>
      </c>
      <c r="K35" s="25" t="s">
        <v>123</v>
      </c>
      <c r="L35" s="19" t="s">
        <v>58</v>
      </c>
      <c r="M35" s="19" t="s">
        <v>92</v>
      </c>
      <c r="N35" s="19" t="s">
        <v>59</v>
      </c>
      <c r="O35" s="59">
        <f t="shared" si="6"/>
        <v>495.83333333333337</v>
      </c>
      <c r="P35" s="59">
        <v>595</v>
      </c>
      <c r="Q35" s="26">
        <f t="shared" si="8"/>
        <v>595</v>
      </c>
      <c r="R35" s="26" t="s">
        <v>123</v>
      </c>
      <c r="S35" s="26" t="s">
        <v>123</v>
      </c>
      <c r="T35" s="26" t="s">
        <v>123</v>
      </c>
      <c r="U35" s="19" t="s">
        <v>136</v>
      </c>
      <c r="V35" s="19" t="s">
        <v>53</v>
      </c>
      <c r="W35" s="19" t="s">
        <v>126</v>
      </c>
      <c r="X35" s="28">
        <v>43951</v>
      </c>
      <c r="Y35" s="28">
        <v>43982</v>
      </c>
      <c r="Z35" s="22" t="s">
        <v>123</v>
      </c>
      <c r="AA35" s="22" t="s">
        <v>123</v>
      </c>
      <c r="AB35" s="22" t="s">
        <v>123</v>
      </c>
      <c r="AC35" s="22" t="s">
        <v>123</v>
      </c>
      <c r="AD35" s="19" t="s">
        <v>142</v>
      </c>
      <c r="AE35" s="68" t="s">
        <v>121</v>
      </c>
      <c r="AF35" s="58">
        <v>876</v>
      </c>
      <c r="AG35" s="58" t="s">
        <v>122</v>
      </c>
      <c r="AH35" s="69">
        <v>1</v>
      </c>
      <c r="AI35" s="70">
        <v>92401000000</v>
      </c>
      <c r="AJ35" s="58" t="s">
        <v>84</v>
      </c>
      <c r="AK35" s="27">
        <v>44012</v>
      </c>
      <c r="AL35" s="27">
        <v>44012</v>
      </c>
      <c r="AM35" s="27">
        <v>44043</v>
      </c>
      <c r="AN35" s="22">
        <v>2020</v>
      </c>
      <c r="AO35" s="26" t="s">
        <v>123</v>
      </c>
      <c r="AP35" s="26" t="s">
        <v>123</v>
      </c>
      <c r="AQ35" s="26" t="s">
        <v>123</v>
      </c>
      <c r="AR35" s="26" t="s">
        <v>123</v>
      </c>
      <c r="AS35" s="26" t="s">
        <v>123</v>
      </c>
      <c r="AT35" s="26" t="s">
        <v>123</v>
      </c>
      <c r="AU35" s="26" t="s">
        <v>123</v>
      </c>
      <c r="AV35" s="26" t="s">
        <v>123</v>
      </c>
      <c r="AW35" s="26" t="s">
        <v>123</v>
      </c>
      <c r="AX35" s="26" t="s">
        <v>123</v>
      </c>
    </row>
    <row r="36" spans="1:50" s="66" customFormat="1" ht="36" customHeight="1" x14ac:dyDescent="0.25">
      <c r="A36" s="19">
        <v>4</v>
      </c>
      <c r="B36" s="57">
        <v>65</v>
      </c>
      <c r="C36" s="19" t="s">
        <v>53</v>
      </c>
      <c r="D36" s="19" t="s">
        <v>140</v>
      </c>
      <c r="E36" s="19" t="s">
        <v>55</v>
      </c>
      <c r="F36" s="19">
        <v>1</v>
      </c>
      <c r="G36" s="19" t="s">
        <v>143</v>
      </c>
      <c r="H36" s="57" t="s">
        <v>57</v>
      </c>
      <c r="I36" s="57" t="s">
        <v>57</v>
      </c>
      <c r="J36" s="19">
        <v>2</v>
      </c>
      <c r="K36" s="25" t="s">
        <v>123</v>
      </c>
      <c r="L36" s="19" t="s">
        <v>58</v>
      </c>
      <c r="M36" s="19" t="s">
        <v>92</v>
      </c>
      <c r="N36" s="19" t="s">
        <v>59</v>
      </c>
      <c r="O36" s="59">
        <f t="shared" si="6"/>
        <v>177.5</v>
      </c>
      <c r="P36" s="59">
        <v>213</v>
      </c>
      <c r="Q36" s="26">
        <f t="shared" si="8"/>
        <v>213</v>
      </c>
      <c r="R36" s="26" t="s">
        <v>123</v>
      </c>
      <c r="S36" s="26" t="s">
        <v>123</v>
      </c>
      <c r="T36" s="26" t="s">
        <v>123</v>
      </c>
      <c r="U36" s="19" t="s">
        <v>136</v>
      </c>
      <c r="V36" s="19" t="s">
        <v>53</v>
      </c>
      <c r="W36" s="19" t="s">
        <v>126</v>
      </c>
      <c r="X36" s="28">
        <v>44043</v>
      </c>
      <c r="Y36" s="28">
        <v>44074</v>
      </c>
      <c r="Z36" s="22" t="s">
        <v>123</v>
      </c>
      <c r="AA36" s="22" t="s">
        <v>123</v>
      </c>
      <c r="AB36" s="22" t="s">
        <v>123</v>
      </c>
      <c r="AC36" s="22" t="s">
        <v>123</v>
      </c>
      <c r="AD36" s="19" t="s">
        <v>143</v>
      </c>
      <c r="AE36" s="68" t="s">
        <v>121</v>
      </c>
      <c r="AF36" s="58">
        <v>876</v>
      </c>
      <c r="AG36" s="58" t="s">
        <v>122</v>
      </c>
      <c r="AH36" s="69">
        <v>1</v>
      </c>
      <c r="AI36" s="70">
        <v>92401000000</v>
      </c>
      <c r="AJ36" s="58" t="s">
        <v>84</v>
      </c>
      <c r="AK36" s="27">
        <v>44104</v>
      </c>
      <c r="AL36" s="27">
        <v>44104</v>
      </c>
      <c r="AM36" s="27">
        <v>44135</v>
      </c>
      <c r="AN36" s="22">
        <v>2020</v>
      </c>
      <c r="AO36" s="26" t="s">
        <v>123</v>
      </c>
      <c r="AP36" s="26" t="s">
        <v>123</v>
      </c>
      <c r="AQ36" s="26" t="s">
        <v>123</v>
      </c>
      <c r="AR36" s="26" t="s">
        <v>123</v>
      </c>
      <c r="AS36" s="26" t="s">
        <v>123</v>
      </c>
      <c r="AT36" s="26" t="s">
        <v>123</v>
      </c>
      <c r="AU36" s="26" t="s">
        <v>123</v>
      </c>
      <c r="AV36" s="26" t="s">
        <v>123</v>
      </c>
      <c r="AW36" s="26" t="s">
        <v>123</v>
      </c>
      <c r="AX36" s="26" t="s">
        <v>123</v>
      </c>
    </row>
    <row r="37" spans="1:50" s="66" customFormat="1" ht="96" customHeight="1" x14ac:dyDescent="0.25">
      <c r="A37" s="19">
        <v>4</v>
      </c>
      <c r="B37" s="57">
        <v>66</v>
      </c>
      <c r="C37" s="19" t="s">
        <v>53</v>
      </c>
      <c r="D37" s="19" t="s">
        <v>140</v>
      </c>
      <c r="E37" s="19" t="s">
        <v>55</v>
      </c>
      <c r="F37" s="19">
        <v>1</v>
      </c>
      <c r="G37" s="19" t="s">
        <v>144</v>
      </c>
      <c r="H37" s="57" t="s">
        <v>57</v>
      </c>
      <c r="I37" s="57" t="s">
        <v>57</v>
      </c>
      <c r="J37" s="19">
        <v>2</v>
      </c>
      <c r="K37" s="25" t="s">
        <v>123</v>
      </c>
      <c r="L37" s="19" t="s">
        <v>58</v>
      </c>
      <c r="M37" s="19" t="s">
        <v>92</v>
      </c>
      <c r="N37" s="19" t="s">
        <v>59</v>
      </c>
      <c r="O37" s="59">
        <f t="shared" si="6"/>
        <v>315.83333333333337</v>
      </c>
      <c r="P37" s="59">
        <v>379</v>
      </c>
      <c r="Q37" s="26">
        <f t="shared" si="8"/>
        <v>379</v>
      </c>
      <c r="R37" s="26" t="s">
        <v>123</v>
      </c>
      <c r="S37" s="26" t="s">
        <v>123</v>
      </c>
      <c r="T37" s="26" t="s">
        <v>123</v>
      </c>
      <c r="U37" s="19" t="s">
        <v>136</v>
      </c>
      <c r="V37" s="19" t="s">
        <v>53</v>
      </c>
      <c r="W37" s="19" t="s">
        <v>126</v>
      </c>
      <c r="X37" s="28">
        <v>44043</v>
      </c>
      <c r="Y37" s="28">
        <v>44073</v>
      </c>
      <c r="Z37" s="22" t="s">
        <v>123</v>
      </c>
      <c r="AA37" s="22" t="s">
        <v>123</v>
      </c>
      <c r="AB37" s="22" t="s">
        <v>123</v>
      </c>
      <c r="AC37" s="22" t="s">
        <v>123</v>
      </c>
      <c r="AD37" s="19" t="s">
        <v>144</v>
      </c>
      <c r="AE37" s="68" t="s">
        <v>121</v>
      </c>
      <c r="AF37" s="58">
        <v>876</v>
      </c>
      <c r="AG37" s="58" t="s">
        <v>122</v>
      </c>
      <c r="AH37" s="69">
        <v>1</v>
      </c>
      <c r="AI37" s="70">
        <v>92401000000</v>
      </c>
      <c r="AJ37" s="58" t="s">
        <v>84</v>
      </c>
      <c r="AK37" s="27">
        <v>44104</v>
      </c>
      <c r="AL37" s="27">
        <v>44104</v>
      </c>
      <c r="AM37" s="27">
        <v>44135</v>
      </c>
      <c r="AN37" s="19">
        <v>2020</v>
      </c>
      <c r="AO37" s="26" t="s">
        <v>123</v>
      </c>
      <c r="AP37" s="26" t="s">
        <v>123</v>
      </c>
      <c r="AQ37" s="26" t="s">
        <v>123</v>
      </c>
      <c r="AR37" s="26" t="s">
        <v>123</v>
      </c>
      <c r="AS37" s="26" t="s">
        <v>123</v>
      </c>
      <c r="AT37" s="26" t="s">
        <v>123</v>
      </c>
      <c r="AU37" s="26" t="s">
        <v>123</v>
      </c>
      <c r="AV37" s="26" t="s">
        <v>123</v>
      </c>
      <c r="AW37" s="26" t="s">
        <v>123</v>
      </c>
      <c r="AX37" s="26" t="s">
        <v>123</v>
      </c>
    </row>
    <row r="38" spans="1:50" s="66" customFormat="1" ht="140.25" x14ac:dyDescent="0.25">
      <c r="A38" s="19">
        <v>4</v>
      </c>
      <c r="B38" s="57">
        <v>67</v>
      </c>
      <c r="C38" s="19" t="s">
        <v>53</v>
      </c>
      <c r="D38" s="19" t="s">
        <v>140</v>
      </c>
      <c r="E38" s="19" t="s">
        <v>55</v>
      </c>
      <c r="F38" s="19">
        <v>1</v>
      </c>
      <c r="G38" s="19" t="s">
        <v>145</v>
      </c>
      <c r="H38" s="57" t="s">
        <v>57</v>
      </c>
      <c r="I38" s="57" t="s">
        <v>57</v>
      </c>
      <c r="J38" s="19">
        <v>2</v>
      </c>
      <c r="K38" s="25" t="s">
        <v>123</v>
      </c>
      <c r="L38" s="19" t="s">
        <v>58</v>
      </c>
      <c r="M38" s="19" t="s">
        <v>92</v>
      </c>
      <c r="N38" s="19" t="s">
        <v>59</v>
      </c>
      <c r="O38" s="59">
        <f t="shared" si="6"/>
        <v>166.66666666666669</v>
      </c>
      <c r="P38" s="59">
        <v>200</v>
      </c>
      <c r="Q38" s="26">
        <f t="shared" si="8"/>
        <v>200</v>
      </c>
      <c r="R38" s="26" t="s">
        <v>123</v>
      </c>
      <c r="S38" s="26" t="s">
        <v>123</v>
      </c>
      <c r="T38" s="26" t="s">
        <v>123</v>
      </c>
      <c r="U38" s="19" t="s">
        <v>136</v>
      </c>
      <c r="V38" s="19" t="s">
        <v>53</v>
      </c>
      <c r="W38" s="19" t="s">
        <v>126</v>
      </c>
      <c r="X38" s="28">
        <v>44073</v>
      </c>
      <c r="Y38" s="28">
        <v>44104</v>
      </c>
      <c r="Z38" s="22" t="s">
        <v>123</v>
      </c>
      <c r="AA38" s="22" t="s">
        <v>123</v>
      </c>
      <c r="AB38" s="22" t="s">
        <v>123</v>
      </c>
      <c r="AC38" s="22" t="s">
        <v>123</v>
      </c>
      <c r="AD38" s="19" t="s">
        <v>145</v>
      </c>
      <c r="AE38" s="68" t="s">
        <v>121</v>
      </c>
      <c r="AF38" s="58">
        <v>876</v>
      </c>
      <c r="AG38" s="58" t="s">
        <v>122</v>
      </c>
      <c r="AH38" s="69">
        <v>1</v>
      </c>
      <c r="AI38" s="70">
        <v>92401000000</v>
      </c>
      <c r="AJ38" s="58" t="s">
        <v>84</v>
      </c>
      <c r="AK38" s="28">
        <v>44135</v>
      </c>
      <c r="AL38" s="28">
        <v>44135</v>
      </c>
      <c r="AM38" s="28">
        <v>44165</v>
      </c>
      <c r="AN38" s="19">
        <v>2020</v>
      </c>
      <c r="AO38" s="26" t="s">
        <v>123</v>
      </c>
      <c r="AP38" s="26" t="s">
        <v>123</v>
      </c>
      <c r="AQ38" s="26" t="s">
        <v>123</v>
      </c>
      <c r="AR38" s="26" t="s">
        <v>123</v>
      </c>
      <c r="AS38" s="26" t="s">
        <v>123</v>
      </c>
      <c r="AT38" s="26" t="s">
        <v>123</v>
      </c>
      <c r="AU38" s="26" t="s">
        <v>123</v>
      </c>
      <c r="AV38" s="26" t="s">
        <v>123</v>
      </c>
      <c r="AW38" s="26" t="s">
        <v>123</v>
      </c>
      <c r="AX38" s="26" t="s">
        <v>123</v>
      </c>
    </row>
    <row r="39" spans="1:50" s="66" customFormat="1" ht="102" x14ac:dyDescent="0.25">
      <c r="A39" s="19">
        <v>4</v>
      </c>
      <c r="B39" s="57">
        <v>68</v>
      </c>
      <c r="C39" s="19" t="s">
        <v>53</v>
      </c>
      <c r="D39" s="19" t="s">
        <v>140</v>
      </c>
      <c r="E39" s="25" t="s">
        <v>88</v>
      </c>
      <c r="F39" s="19">
        <v>1</v>
      </c>
      <c r="G39" s="19" t="s">
        <v>146</v>
      </c>
      <c r="H39" s="57" t="s">
        <v>62</v>
      </c>
      <c r="I39" s="57" t="s">
        <v>62</v>
      </c>
      <c r="J39" s="19">
        <v>2</v>
      </c>
      <c r="K39" s="25" t="s">
        <v>123</v>
      </c>
      <c r="L39" s="19" t="s">
        <v>58</v>
      </c>
      <c r="M39" s="19" t="s">
        <v>92</v>
      </c>
      <c r="N39" s="19" t="s">
        <v>59</v>
      </c>
      <c r="O39" s="59">
        <f t="shared" si="6"/>
        <v>1121.075</v>
      </c>
      <c r="P39" s="59">
        <v>1345.29</v>
      </c>
      <c r="Q39" s="26">
        <f t="shared" si="8"/>
        <v>1345.29</v>
      </c>
      <c r="R39" s="26" t="s">
        <v>123</v>
      </c>
      <c r="S39" s="26" t="s">
        <v>123</v>
      </c>
      <c r="T39" s="26" t="s">
        <v>123</v>
      </c>
      <c r="U39" s="19" t="s">
        <v>136</v>
      </c>
      <c r="V39" s="19" t="s">
        <v>53</v>
      </c>
      <c r="W39" s="19" t="s">
        <v>126</v>
      </c>
      <c r="X39" s="28">
        <v>44104</v>
      </c>
      <c r="Y39" s="28">
        <v>44135</v>
      </c>
      <c r="Z39" s="22" t="s">
        <v>123</v>
      </c>
      <c r="AA39" s="22" t="s">
        <v>123</v>
      </c>
      <c r="AB39" s="22" t="s">
        <v>123</v>
      </c>
      <c r="AC39" s="22" t="s">
        <v>123</v>
      </c>
      <c r="AD39" s="19" t="s">
        <v>146</v>
      </c>
      <c r="AE39" s="68" t="s">
        <v>121</v>
      </c>
      <c r="AF39" s="58">
        <v>876</v>
      </c>
      <c r="AG39" s="58" t="s">
        <v>122</v>
      </c>
      <c r="AH39" s="69">
        <v>1</v>
      </c>
      <c r="AI39" s="70">
        <v>92401000000</v>
      </c>
      <c r="AJ39" s="58" t="s">
        <v>84</v>
      </c>
      <c r="AK39" s="28">
        <v>44165</v>
      </c>
      <c r="AL39" s="28" t="s">
        <v>147</v>
      </c>
      <c r="AM39" s="28">
        <v>44196</v>
      </c>
      <c r="AN39" s="19">
        <v>2020</v>
      </c>
      <c r="AO39" s="26" t="s">
        <v>123</v>
      </c>
      <c r="AP39" s="26" t="s">
        <v>123</v>
      </c>
      <c r="AQ39" s="26" t="s">
        <v>123</v>
      </c>
      <c r="AR39" s="26" t="s">
        <v>123</v>
      </c>
      <c r="AS39" s="26" t="s">
        <v>123</v>
      </c>
      <c r="AT39" s="26" t="s">
        <v>123</v>
      </c>
      <c r="AU39" s="26" t="s">
        <v>123</v>
      </c>
      <c r="AV39" s="26" t="s">
        <v>123</v>
      </c>
      <c r="AW39" s="26" t="s">
        <v>123</v>
      </c>
      <c r="AX39" s="26" t="s">
        <v>123</v>
      </c>
    </row>
    <row r="40" spans="1:50" s="66" customFormat="1" ht="94.5" customHeight="1" outlineLevel="1" x14ac:dyDescent="0.25">
      <c r="A40" s="19">
        <v>4</v>
      </c>
      <c r="B40" s="57">
        <v>69</v>
      </c>
      <c r="C40" s="19" t="s">
        <v>53</v>
      </c>
      <c r="D40" s="19" t="s">
        <v>140</v>
      </c>
      <c r="E40" s="19" t="s">
        <v>55</v>
      </c>
      <c r="F40" s="19">
        <v>1</v>
      </c>
      <c r="G40" s="19" t="s">
        <v>148</v>
      </c>
      <c r="H40" s="57" t="s">
        <v>62</v>
      </c>
      <c r="I40" s="57" t="s">
        <v>62</v>
      </c>
      <c r="J40" s="19">
        <v>2</v>
      </c>
      <c r="K40" s="25" t="s">
        <v>123</v>
      </c>
      <c r="L40" s="19" t="s">
        <v>58</v>
      </c>
      <c r="M40" s="19" t="s">
        <v>92</v>
      </c>
      <c r="N40" s="19" t="s">
        <v>59</v>
      </c>
      <c r="O40" s="59">
        <f t="shared" si="6"/>
        <v>966.66666666666674</v>
      </c>
      <c r="P40" s="59">
        <v>1160</v>
      </c>
      <c r="Q40" s="26" t="s">
        <v>123</v>
      </c>
      <c r="R40" s="26">
        <f>P40</f>
        <v>1160</v>
      </c>
      <c r="S40" s="26" t="s">
        <v>123</v>
      </c>
      <c r="T40" s="26" t="s">
        <v>123</v>
      </c>
      <c r="U40" s="19" t="s">
        <v>136</v>
      </c>
      <c r="V40" s="19" t="s">
        <v>53</v>
      </c>
      <c r="W40" s="19" t="s">
        <v>126</v>
      </c>
      <c r="X40" s="28">
        <v>44165</v>
      </c>
      <c r="Y40" s="28">
        <v>44196</v>
      </c>
      <c r="Z40" s="22" t="s">
        <v>123</v>
      </c>
      <c r="AA40" s="22" t="s">
        <v>123</v>
      </c>
      <c r="AB40" s="22" t="s">
        <v>123</v>
      </c>
      <c r="AC40" s="22" t="s">
        <v>123</v>
      </c>
      <c r="AD40" s="19" t="s">
        <v>148</v>
      </c>
      <c r="AE40" s="68" t="s">
        <v>121</v>
      </c>
      <c r="AF40" s="58">
        <v>876</v>
      </c>
      <c r="AG40" s="58" t="s">
        <v>122</v>
      </c>
      <c r="AH40" s="69">
        <v>1</v>
      </c>
      <c r="AI40" s="70">
        <v>92401000000</v>
      </c>
      <c r="AJ40" s="58" t="s">
        <v>84</v>
      </c>
      <c r="AK40" s="28">
        <v>44227</v>
      </c>
      <c r="AL40" s="28">
        <v>44227</v>
      </c>
      <c r="AM40" s="28">
        <v>44255</v>
      </c>
      <c r="AN40" s="19">
        <v>2021</v>
      </c>
      <c r="AO40" s="26" t="s">
        <v>123</v>
      </c>
      <c r="AP40" s="26" t="s">
        <v>123</v>
      </c>
      <c r="AQ40" s="26" t="s">
        <v>123</v>
      </c>
      <c r="AR40" s="26" t="s">
        <v>123</v>
      </c>
      <c r="AS40" s="26" t="s">
        <v>123</v>
      </c>
      <c r="AT40" s="26" t="s">
        <v>123</v>
      </c>
      <c r="AU40" s="26" t="s">
        <v>123</v>
      </c>
      <c r="AV40" s="26" t="s">
        <v>123</v>
      </c>
      <c r="AW40" s="26" t="s">
        <v>123</v>
      </c>
      <c r="AX40" s="26" t="s">
        <v>123</v>
      </c>
    </row>
    <row r="41" spans="1:50" s="66" customFormat="1" ht="51" customHeight="1" outlineLevel="1" x14ac:dyDescent="0.25">
      <c r="A41" s="19">
        <v>4</v>
      </c>
      <c r="B41" s="57">
        <v>70</v>
      </c>
      <c r="C41" s="19" t="s">
        <v>53</v>
      </c>
      <c r="D41" s="19" t="s">
        <v>140</v>
      </c>
      <c r="E41" s="19" t="s">
        <v>55</v>
      </c>
      <c r="F41" s="19">
        <v>1</v>
      </c>
      <c r="G41" s="19" t="s">
        <v>149</v>
      </c>
      <c r="H41" s="57" t="s">
        <v>62</v>
      </c>
      <c r="I41" s="57" t="s">
        <v>62</v>
      </c>
      <c r="J41" s="19">
        <v>2</v>
      </c>
      <c r="K41" s="25" t="s">
        <v>123</v>
      </c>
      <c r="L41" s="19" t="s">
        <v>58</v>
      </c>
      <c r="M41" s="19" t="s">
        <v>92</v>
      </c>
      <c r="N41" s="19" t="s">
        <v>59</v>
      </c>
      <c r="O41" s="59">
        <f t="shared" si="6"/>
        <v>458.33333333333337</v>
      </c>
      <c r="P41" s="59">
        <v>550</v>
      </c>
      <c r="Q41" s="26" t="s">
        <v>123</v>
      </c>
      <c r="R41" s="26">
        <f>P41</f>
        <v>550</v>
      </c>
      <c r="S41" s="26" t="s">
        <v>123</v>
      </c>
      <c r="T41" s="26" t="s">
        <v>123</v>
      </c>
      <c r="U41" s="19" t="s">
        <v>136</v>
      </c>
      <c r="V41" s="19" t="s">
        <v>53</v>
      </c>
      <c r="W41" s="19" t="s">
        <v>126</v>
      </c>
      <c r="X41" s="28">
        <v>44135</v>
      </c>
      <c r="Y41" s="28">
        <v>44165</v>
      </c>
      <c r="Z41" s="22" t="s">
        <v>123</v>
      </c>
      <c r="AA41" s="22" t="s">
        <v>123</v>
      </c>
      <c r="AB41" s="22" t="s">
        <v>123</v>
      </c>
      <c r="AC41" s="22" t="s">
        <v>123</v>
      </c>
      <c r="AD41" s="19" t="s">
        <v>149</v>
      </c>
      <c r="AE41" s="68" t="s">
        <v>121</v>
      </c>
      <c r="AF41" s="58">
        <v>876</v>
      </c>
      <c r="AG41" s="58" t="s">
        <v>122</v>
      </c>
      <c r="AH41" s="69">
        <v>1</v>
      </c>
      <c r="AI41" s="70">
        <v>92401000000</v>
      </c>
      <c r="AJ41" s="58" t="s">
        <v>84</v>
      </c>
      <c r="AK41" s="28">
        <v>44196</v>
      </c>
      <c r="AL41" s="28">
        <v>44196</v>
      </c>
      <c r="AM41" s="28">
        <v>44227</v>
      </c>
      <c r="AN41" s="19">
        <v>2021</v>
      </c>
      <c r="AO41" s="26" t="s">
        <v>123</v>
      </c>
      <c r="AP41" s="26" t="s">
        <v>123</v>
      </c>
      <c r="AQ41" s="26" t="s">
        <v>123</v>
      </c>
      <c r="AR41" s="26" t="s">
        <v>123</v>
      </c>
      <c r="AS41" s="26" t="s">
        <v>123</v>
      </c>
      <c r="AT41" s="26" t="s">
        <v>123</v>
      </c>
      <c r="AU41" s="26" t="s">
        <v>123</v>
      </c>
      <c r="AV41" s="26" t="s">
        <v>123</v>
      </c>
      <c r="AW41" s="26" t="s">
        <v>123</v>
      </c>
      <c r="AX41" s="26" t="s">
        <v>123</v>
      </c>
    </row>
    <row r="42" spans="1:50" s="66" customFormat="1" ht="89.25" outlineLevel="1" x14ac:dyDescent="0.25">
      <c r="A42" s="19">
        <v>4</v>
      </c>
      <c r="B42" s="57">
        <v>71</v>
      </c>
      <c r="C42" s="19" t="s">
        <v>53</v>
      </c>
      <c r="D42" s="19" t="s">
        <v>140</v>
      </c>
      <c r="E42" s="25" t="s">
        <v>88</v>
      </c>
      <c r="F42" s="19">
        <v>1</v>
      </c>
      <c r="G42" s="19" t="s">
        <v>150</v>
      </c>
      <c r="H42" s="57" t="s">
        <v>62</v>
      </c>
      <c r="I42" s="57" t="s">
        <v>62</v>
      </c>
      <c r="J42" s="19">
        <v>2</v>
      </c>
      <c r="K42" s="25" t="s">
        <v>123</v>
      </c>
      <c r="L42" s="19" t="s">
        <v>58</v>
      </c>
      <c r="M42" s="19" t="s">
        <v>92</v>
      </c>
      <c r="N42" s="19" t="s">
        <v>59</v>
      </c>
      <c r="O42" s="59">
        <f t="shared" si="6"/>
        <v>151.61250000000001</v>
      </c>
      <c r="P42" s="59">
        <v>181.935</v>
      </c>
      <c r="Q42" s="26" t="s">
        <v>123</v>
      </c>
      <c r="R42" s="26">
        <f>P42</f>
        <v>181.935</v>
      </c>
      <c r="S42" s="26" t="s">
        <v>123</v>
      </c>
      <c r="T42" s="26" t="s">
        <v>123</v>
      </c>
      <c r="U42" s="19" t="s">
        <v>136</v>
      </c>
      <c r="V42" s="19" t="s">
        <v>53</v>
      </c>
      <c r="W42" s="19" t="s">
        <v>126</v>
      </c>
      <c r="X42" s="28">
        <v>44165</v>
      </c>
      <c r="Y42" s="28">
        <v>44196</v>
      </c>
      <c r="Z42" s="22" t="s">
        <v>123</v>
      </c>
      <c r="AA42" s="22" t="s">
        <v>123</v>
      </c>
      <c r="AB42" s="22" t="s">
        <v>123</v>
      </c>
      <c r="AC42" s="22" t="s">
        <v>123</v>
      </c>
      <c r="AD42" s="19" t="s">
        <v>150</v>
      </c>
      <c r="AE42" s="68" t="s">
        <v>121</v>
      </c>
      <c r="AF42" s="58">
        <v>876</v>
      </c>
      <c r="AG42" s="58" t="s">
        <v>122</v>
      </c>
      <c r="AH42" s="69">
        <v>1</v>
      </c>
      <c r="AI42" s="70">
        <v>92401000000</v>
      </c>
      <c r="AJ42" s="58" t="s">
        <v>84</v>
      </c>
      <c r="AK42" s="28">
        <v>44227</v>
      </c>
      <c r="AL42" s="28">
        <v>44227</v>
      </c>
      <c r="AM42" s="28">
        <v>44255</v>
      </c>
      <c r="AN42" s="19">
        <v>2021</v>
      </c>
      <c r="AO42" s="26" t="s">
        <v>123</v>
      </c>
      <c r="AP42" s="26" t="s">
        <v>123</v>
      </c>
      <c r="AQ42" s="26" t="s">
        <v>123</v>
      </c>
      <c r="AR42" s="26" t="s">
        <v>123</v>
      </c>
      <c r="AS42" s="26" t="s">
        <v>123</v>
      </c>
      <c r="AT42" s="26" t="s">
        <v>123</v>
      </c>
      <c r="AU42" s="26" t="s">
        <v>123</v>
      </c>
      <c r="AV42" s="26" t="s">
        <v>123</v>
      </c>
      <c r="AW42" s="26" t="s">
        <v>123</v>
      </c>
      <c r="AX42" s="26" t="s">
        <v>123</v>
      </c>
    </row>
    <row r="43" spans="1:50" s="66" customFormat="1" ht="52.5" customHeight="1" outlineLevel="1" x14ac:dyDescent="0.25">
      <c r="A43" s="22">
        <v>7</v>
      </c>
      <c r="B43" s="57">
        <v>73</v>
      </c>
      <c r="C43" s="25" t="s">
        <v>53</v>
      </c>
      <c r="D43" s="58" t="s">
        <v>151</v>
      </c>
      <c r="E43" s="19" t="s">
        <v>93</v>
      </c>
      <c r="F43" s="19">
        <v>1</v>
      </c>
      <c r="G43" s="19" t="s">
        <v>155</v>
      </c>
      <c r="H43" s="14" t="s">
        <v>152</v>
      </c>
      <c r="I43" s="14" t="s">
        <v>153</v>
      </c>
      <c r="J43" s="25">
        <v>1</v>
      </c>
      <c r="K43" s="25" t="s">
        <v>135</v>
      </c>
      <c r="L43" s="19" t="s">
        <v>58</v>
      </c>
      <c r="M43" s="19" t="s">
        <v>92</v>
      </c>
      <c r="N43" s="19" t="s">
        <v>154</v>
      </c>
      <c r="O43" s="65">
        <v>742</v>
      </c>
      <c r="P43" s="59">
        <f>O43*1.2</f>
        <v>890.4</v>
      </c>
      <c r="Q43" s="26">
        <f>P43</f>
        <v>890.4</v>
      </c>
      <c r="R43" s="26" t="s">
        <v>123</v>
      </c>
      <c r="S43" s="26" t="s">
        <v>123</v>
      </c>
      <c r="T43" s="26" t="s">
        <v>123</v>
      </c>
      <c r="U43" s="19" t="s">
        <v>136</v>
      </c>
      <c r="V43" s="19" t="s">
        <v>53</v>
      </c>
      <c r="W43" s="19" t="s">
        <v>126</v>
      </c>
      <c r="X43" s="28">
        <v>43921</v>
      </c>
      <c r="Y43" s="28">
        <v>43951</v>
      </c>
      <c r="Z43" s="26" t="s">
        <v>123</v>
      </c>
      <c r="AA43" s="26" t="s">
        <v>123</v>
      </c>
      <c r="AB43" s="26" t="s">
        <v>123</v>
      </c>
      <c r="AC43" s="26" t="s">
        <v>123</v>
      </c>
      <c r="AD43" s="19" t="s">
        <v>156</v>
      </c>
      <c r="AE43" s="19" t="s">
        <v>121</v>
      </c>
      <c r="AF43" s="58">
        <v>876</v>
      </c>
      <c r="AG43" s="58" t="s">
        <v>122</v>
      </c>
      <c r="AH43" s="58">
        <v>1</v>
      </c>
      <c r="AI43" s="73">
        <v>71136000000</v>
      </c>
      <c r="AJ43" s="74" t="s">
        <v>157</v>
      </c>
      <c r="AK43" s="71">
        <v>43982</v>
      </c>
      <c r="AL43" s="71">
        <v>44012</v>
      </c>
      <c r="AM43" s="72">
        <v>44196</v>
      </c>
      <c r="AN43" s="22">
        <v>2020</v>
      </c>
      <c r="AO43" s="26" t="s">
        <v>123</v>
      </c>
      <c r="AP43" s="26" t="s">
        <v>123</v>
      </c>
      <c r="AQ43" s="26" t="s">
        <v>123</v>
      </c>
      <c r="AR43" s="26" t="s">
        <v>123</v>
      </c>
      <c r="AS43" s="26" t="s">
        <v>123</v>
      </c>
      <c r="AT43" s="26" t="s">
        <v>123</v>
      </c>
      <c r="AU43" s="26" t="s">
        <v>123</v>
      </c>
      <c r="AV43" s="26" t="s">
        <v>123</v>
      </c>
      <c r="AW43" s="26" t="s">
        <v>123</v>
      </c>
      <c r="AX43" s="26" t="s">
        <v>123</v>
      </c>
    </row>
    <row r="44" spans="1:50" s="66" customFormat="1" ht="165.75" outlineLevel="1" x14ac:dyDescent="0.25">
      <c r="A44" s="22">
        <v>7</v>
      </c>
      <c r="B44" s="57">
        <v>74</v>
      </c>
      <c r="C44" s="25" t="s">
        <v>53</v>
      </c>
      <c r="D44" s="58" t="s">
        <v>158</v>
      </c>
      <c r="E44" s="19" t="s">
        <v>159</v>
      </c>
      <c r="F44" s="19">
        <v>1</v>
      </c>
      <c r="G44" s="19" t="s">
        <v>200</v>
      </c>
      <c r="H44" s="22" t="s">
        <v>160</v>
      </c>
      <c r="I44" s="22" t="s">
        <v>160</v>
      </c>
      <c r="J44" s="22">
        <v>1</v>
      </c>
      <c r="K44" s="25" t="s">
        <v>123</v>
      </c>
      <c r="L44" s="19" t="s">
        <v>58</v>
      </c>
      <c r="M44" s="19" t="s">
        <v>92</v>
      </c>
      <c r="N44" s="19" t="s">
        <v>59</v>
      </c>
      <c r="O44" s="65">
        <f>P44/1.2</f>
        <v>697729.4783368333</v>
      </c>
      <c r="P44" s="65">
        <v>837275.37400419998</v>
      </c>
      <c r="Q44" s="75">
        <f>P44*0.2</f>
        <v>167455.07480084</v>
      </c>
      <c r="R44" s="75">
        <f>P44*0.8</f>
        <v>669820.29920335999</v>
      </c>
      <c r="S44" s="25" t="s">
        <v>123</v>
      </c>
      <c r="T44" s="25" t="s">
        <v>123</v>
      </c>
      <c r="U44" s="22" t="s">
        <v>105</v>
      </c>
      <c r="V44" s="19" t="s">
        <v>53</v>
      </c>
      <c r="W44" s="19" t="s">
        <v>126</v>
      </c>
      <c r="X44" s="27">
        <v>43921</v>
      </c>
      <c r="Y44" s="27">
        <v>43951</v>
      </c>
      <c r="Z44" s="26" t="s">
        <v>123</v>
      </c>
      <c r="AA44" s="26" t="s">
        <v>123</v>
      </c>
      <c r="AB44" s="26" t="s">
        <v>123</v>
      </c>
      <c r="AC44" s="26" t="s">
        <v>123</v>
      </c>
      <c r="AD44" s="19" t="s">
        <v>205</v>
      </c>
      <c r="AE44" s="68" t="s">
        <v>121</v>
      </c>
      <c r="AF44" s="58">
        <v>876</v>
      </c>
      <c r="AG44" s="58" t="s">
        <v>122</v>
      </c>
      <c r="AH44" s="22">
        <v>1</v>
      </c>
      <c r="AI44" s="76">
        <v>71134000000</v>
      </c>
      <c r="AJ44" s="22" t="s">
        <v>161</v>
      </c>
      <c r="AK44" s="28">
        <v>43951</v>
      </c>
      <c r="AL44" s="28">
        <v>43951</v>
      </c>
      <c r="AM44" s="27">
        <v>44561</v>
      </c>
      <c r="AN44" s="22" t="s">
        <v>124</v>
      </c>
      <c r="AO44" s="26" t="s">
        <v>123</v>
      </c>
      <c r="AP44" s="26" t="s">
        <v>123</v>
      </c>
      <c r="AQ44" s="26" t="s">
        <v>123</v>
      </c>
      <c r="AR44" s="26" t="s">
        <v>123</v>
      </c>
      <c r="AS44" s="26" t="s">
        <v>123</v>
      </c>
      <c r="AT44" s="26" t="s">
        <v>123</v>
      </c>
      <c r="AU44" s="26" t="s">
        <v>123</v>
      </c>
      <c r="AV44" s="26" t="s">
        <v>123</v>
      </c>
      <c r="AW44" s="26" t="s">
        <v>123</v>
      </c>
      <c r="AX44" s="26" t="s">
        <v>123</v>
      </c>
    </row>
    <row r="45" spans="1:50" s="66" customFormat="1" ht="46.5" customHeight="1" x14ac:dyDescent="0.25">
      <c r="A45" s="22">
        <v>7</v>
      </c>
      <c r="B45" s="57">
        <v>82</v>
      </c>
      <c r="C45" s="25" t="s">
        <v>53</v>
      </c>
      <c r="D45" s="58" t="s">
        <v>158</v>
      </c>
      <c r="E45" s="19" t="s">
        <v>159</v>
      </c>
      <c r="F45" s="19">
        <v>1</v>
      </c>
      <c r="G45" s="19" t="s">
        <v>201</v>
      </c>
      <c r="H45" s="22" t="s">
        <v>160</v>
      </c>
      <c r="I45" s="22" t="s">
        <v>160</v>
      </c>
      <c r="J45" s="22">
        <v>1</v>
      </c>
      <c r="K45" s="25" t="s">
        <v>123</v>
      </c>
      <c r="L45" s="19" t="s">
        <v>58</v>
      </c>
      <c r="M45" s="19" t="s">
        <v>92</v>
      </c>
      <c r="N45" s="19" t="s">
        <v>59</v>
      </c>
      <c r="O45" s="65">
        <f>P45/1.2</f>
        <v>307428.83625000005</v>
      </c>
      <c r="P45" s="65">
        <v>368914.60350000003</v>
      </c>
      <c r="Q45" s="65">
        <f>P45*0.2</f>
        <v>73782.920700000002</v>
      </c>
      <c r="R45" s="65">
        <f>P45*0.8</f>
        <v>295131.68280000001</v>
      </c>
      <c r="S45" s="25" t="s">
        <v>123</v>
      </c>
      <c r="T45" s="25" t="s">
        <v>123</v>
      </c>
      <c r="U45" s="22" t="s">
        <v>105</v>
      </c>
      <c r="V45" s="19" t="s">
        <v>53</v>
      </c>
      <c r="W45" s="19" t="s">
        <v>126</v>
      </c>
      <c r="X45" s="27">
        <v>44074</v>
      </c>
      <c r="Y45" s="27">
        <v>44104</v>
      </c>
      <c r="Z45" s="26" t="s">
        <v>123</v>
      </c>
      <c r="AA45" s="26" t="s">
        <v>123</v>
      </c>
      <c r="AB45" s="26" t="s">
        <v>123</v>
      </c>
      <c r="AC45" s="26" t="s">
        <v>123</v>
      </c>
      <c r="AD45" s="19" t="s">
        <v>206</v>
      </c>
      <c r="AE45" s="68" t="s">
        <v>121</v>
      </c>
      <c r="AF45" s="58">
        <v>876</v>
      </c>
      <c r="AG45" s="58" t="s">
        <v>122</v>
      </c>
      <c r="AH45" s="22">
        <v>1</v>
      </c>
      <c r="AI45" s="76">
        <v>71401000000</v>
      </c>
      <c r="AJ45" s="22" t="s">
        <v>163</v>
      </c>
      <c r="AK45" s="27">
        <v>44135</v>
      </c>
      <c r="AL45" s="27">
        <v>44135</v>
      </c>
      <c r="AM45" s="27">
        <v>44561</v>
      </c>
      <c r="AN45" s="22" t="s">
        <v>124</v>
      </c>
      <c r="AO45" s="26" t="s">
        <v>123</v>
      </c>
      <c r="AP45" s="26" t="s">
        <v>123</v>
      </c>
      <c r="AQ45" s="26" t="s">
        <v>123</v>
      </c>
      <c r="AR45" s="26" t="s">
        <v>123</v>
      </c>
      <c r="AS45" s="26" t="s">
        <v>123</v>
      </c>
      <c r="AT45" s="26" t="s">
        <v>123</v>
      </c>
      <c r="AU45" s="26" t="s">
        <v>123</v>
      </c>
      <c r="AV45" s="26" t="s">
        <v>123</v>
      </c>
      <c r="AW45" s="26" t="s">
        <v>123</v>
      </c>
      <c r="AX45" s="26" t="s">
        <v>123</v>
      </c>
    </row>
    <row r="46" spans="1:50" s="66" customFormat="1" ht="89.25" x14ac:dyDescent="0.25">
      <c r="A46" s="22">
        <v>7</v>
      </c>
      <c r="B46" s="57">
        <v>83</v>
      </c>
      <c r="C46" s="25" t="s">
        <v>53</v>
      </c>
      <c r="D46" s="58" t="s">
        <v>158</v>
      </c>
      <c r="E46" s="19" t="s">
        <v>159</v>
      </c>
      <c r="F46" s="19">
        <v>1</v>
      </c>
      <c r="G46" s="19" t="s">
        <v>202</v>
      </c>
      <c r="H46" s="22" t="s">
        <v>160</v>
      </c>
      <c r="I46" s="22" t="s">
        <v>160</v>
      </c>
      <c r="J46" s="22">
        <v>1</v>
      </c>
      <c r="K46" s="25" t="s">
        <v>123</v>
      </c>
      <c r="L46" s="19" t="s">
        <v>58</v>
      </c>
      <c r="M46" s="19" t="s">
        <v>92</v>
      </c>
      <c r="N46" s="19" t="s">
        <v>59</v>
      </c>
      <c r="O46" s="65">
        <f>P46/1.2</f>
        <v>472468.57240000006</v>
      </c>
      <c r="P46" s="65">
        <v>566962.28688000003</v>
      </c>
      <c r="Q46" s="75">
        <f>P46-R46-S46</f>
        <v>85044.343032000004</v>
      </c>
      <c r="R46" s="75">
        <f>P46*0.55</f>
        <v>311829.25778400002</v>
      </c>
      <c r="S46" s="75">
        <f>P46*0.3</f>
        <v>170088.68606400001</v>
      </c>
      <c r="T46" s="25" t="s">
        <v>123</v>
      </c>
      <c r="U46" s="22" t="s">
        <v>105</v>
      </c>
      <c r="V46" s="19" t="s">
        <v>53</v>
      </c>
      <c r="W46" s="19" t="s">
        <v>126</v>
      </c>
      <c r="X46" s="27">
        <v>43921</v>
      </c>
      <c r="Y46" s="27">
        <v>43951</v>
      </c>
      <c r="Z46" s="26" t="s">
        <v>123</v>
      </c>
      <c r="AA46" s="26" t="s">
        <v>123</v>
      </c>
      <c r="AB46" s="26" t="s">
        <v>123</v>
      </c>
      <c r="AC46" s="26" t="s">
        <v>123</v>
      </c>
      <c r="AD46" s="19" t="s">
        <v>207</v>
      </c>
      <c r="AE46" s="68" t="s">
        <v>121</v>
      </c>
      <c r="AF46" s="58">
        <v>876</v>
      </c>
      <c r="AG46" s="58" t="s">
        <v>122</v>
      </c>
      <c r="AH46" s="22">
        <v>1</v>
      </c>
      <c r="AI46" s="76">
        <v>71401000000</v>
      </c>
      <c r="AJ46" s="22" t="s">
        <v>163</v>
      </c>
      <c r="AK46" s="27">
        <v>43951</v>
      </c>
      <c r="AL46" s="27">
        <v>43951</v>
      </c>
      <c r="AM46" s="27">
        <v>44926</v>
      </c>
      <c r="AN46" s="22" t="s">
        <v>164</v>
      </c>
      <c r="AO46" s="26" t="s">
        <v>123</v>
      </c>
      <c r="AP46" s="26" t="s">
        <v>123</v>
      </c>
      <c r="AQ46" s="26" t="s">
        <v>123</v>
      </c>
      <c r="AR46" s="26" t="s">
        <v>123</v>
      </c>
      <c r="AS46" s="26" t="s">
        <v>123</v>
      </c>
      <c r="AT46" s="26" t="s">
        <v>123</v>
      </c>
      <c r="AU46" s="26" t="s">
        <v>123</v>
      </c>
      <c r="AV46" s="26" t="s">
        <v>123</v>
      </c>
      <c r="AW46" s="26" t="s">
        <v>123</v>
      </c>
      <c r="AX46" s="26" t="s">
        <v>123</v>
      </c>
    </row>
    <row r="47" spans="1:50" s="66" customFormat="1" ht="76.5" x14ac:dyDescent="0.25">
      <c r="A47" s="22">
        <v>7</v>
      </c>
      <c r="B47" s="57">
        <v>84</v>
      </c>
      <c r="C47" s="25" t="s">
        <v>53</v>
      </c>
      <c r="D47" s="58" t="s">
        <v>158</v>
      </c>
      <c r="E47" s="19" t="s">
        <v>159</v>
      </c>
      <c r="F47" s="19">
        <v>1</v>
      </c>
      <c r="G47" s="19" t="s">
        <v>203</v>
      </c>
      <c r="H47" s="22" t="s">
        <v>160</v>
      </c>
      <c r="I47" s="22" t="s">
        <v>160</v>
      </c>
      <c r="J47" s="22">
        <v>1</v>
      </c>
      <c r="K47" s="25" t="s">
        <v>123</v>
      </c>
      <c r="L47" s="19" t="s">
        <v>58</v>
      </c>
      <c r="M47" s="19" t="s">
        <v>92</v>
      </c>
      <c r="N47" s="19" t="s">
        <v>59</v>
      </c>
      <c r="O47" s="65">
        <f t="shared" ref="O47" si="9">P47/1.2</f>
        <v>506644.95999999996</v>
      </c>
      <c r="P47" s="65">
        <v>607973.95199999993</v>
      </c>
      <c r="Q47" s="75">
        <f>P47*0.1</f>
        <v>60797.395199999999</v>
      </c>
      <c r="R47" s="75">
        <f>P47*0.6</f>
        <v>364784.37119999994</v>
      </c>
      <c r="S47" s="75">
        <f>P47*0.3</f>
        <v>182392.18559999997</v>
      </c>
      <c r="T47" s="25" t="s">
        <v>123</v>
      </c>
      <c r="U47" s="22" t="s">
        <v>105</v>
      </c>
      <c r="V47" s="19" t="s">
        <v>53</v>
      </c>
      <c r="W47" s="19" t="s">
        <v>126</v>
      </c>
      <c r="X47" s="27">
        <v>43921</v>
      </c>
      <c r="Y47" s="27">
        <v>43951</v>
      </c>
      <c r="Z47" s="26" t="s">
        <v>123</v>
      </c>
      <c r="AA47" s="26" t="s">
        <v>123</v>
      </c>
      <c r="AB47" s="26" t="s">
        <v>123</v>
      </c>
      <c r="AC47" s="26" t="s">
        <v>123</v>
      </c>
      <c r="AD47" s="19" t="s">
        <v>208</v>
      </c>
      <c r="AE47" s="68" t="s">
        <v>121</v>
      </c>
      <c r="AF47" s="58">
        <v>876</v>
      </c>
      <c r="AG47" s="58" t="s">
        <v>122</v>
      </c>
      <c r="AH47" s="22">
        <v>1</v>
      </c>
      <c r="AI47" s="76">
        <v>71134000000</v>
      </c>
      <c r="AJ47" s="22" t="s">
        <v>162</v>
      </c>
      <c r="AK47" s="27">
        <v>43951</v>
      </c>
      <c r="AL47" s="27">
        <v>43951</v>
      </c>
      <c r="AM47" s="27">
        <v>44926</v>
      </c>
      <c r="AN47" s="22" t="s">
        <v>164</v>
      </c>
      <c r="AO47" s="26" t="s">
        <v>123</v>
      </c>
      <c r="AP47" s="26" t="s">
        <v>123</v>
      </c>
      <c r="AQ47" s="26" t="s">
        <v>123</v>
      </c>
      <c r="AR47" s="26" t="s">
        <v>123</v>
      </c>
      <c r="AS47" s="26" t="s">
        <v>123</v>
      </c>
      <c r="AT47" s="26" t="s">
        <v>123</v>
      </c>
      <c r="AU47" s="26" t="s">
        <v>123</v>
      </c>
      <c r="AV47" s="26" t="s">
        <v>123</v>
      </c>
      <c r="AW47" s="26" t="s">
        <v>123</v>
      </c>
      <c r="AX47" s="26" t="s">
        <v>123</v>
      </c>
    </row>
    <row r="48" spans="1:50" s="66" customFormat="1" ht="140.25" x14ac:dyDescent="0.25">
      <c r="A48" s="22">
        <v>7</v>
      </c>
      <c r="B48" s="57">
        <v>86</v>
      </c>
      <c r="C48" s="25" t="s">
        <v>53</v>
      </c>
      <c r="D48" s="58" t="s">
        <v>158</v>
      </c>
      <c r="E48" s="19" t="s">
        <v>159</v>
      </c>
      <c r="F48" s="19">
        <v>1</v>
      </c>
      <c r="G48" s="19" t="s">
        <v>204</v>
      </c>
      <c r="H48" s="22" t="s">
        <v>160</v>
      </c>
      <c r="I48" s="22" t="s">
        <v>160</v>
      </c>
      <c r="J48" s="22">
        <v>1</v>
      </c>
      <c r="K48" s="25" t="s">
        <v>123</v>
      </c>
      <c r="L48" s="19" t="s">
        <v>58</v>
      </c>
      <c r="M48" s="19" t="s">
        <v>92</v>
      </c>
      <c r="N48" s="19" t="s">
        <v>59</v>
      </c>
      <c r="O48" s="65">
        <f>P48/1.2</f>
        <v>355330.00000000006</v>
      </c>
      <c r="P48" s="65">
        <v>426396.00000000006</v>
      </c>
      <c r="Q48" s="65">
        <f>P48*0.3</f>
        <v>127918.80000000002</v>
      </c>
      <c r="R48" s="65">
        <f>P48*0.5</f>
        <v>213198.00000000003</v>
      </c>
      <c r="S48" s="65">
        <f>P48*0.2</f>
        <v>85279.200000000012</v>
      </c>
      <c r="T48" s="25" t="s">
        <v>123</v>
      </c>
      <c r="U48" s="22" t="s">
        <v>105</v>
      </c>
      <c r="V48" s="19" t="s">
        <v>53</v>
      </c>
      <c r="W48" s="19" t="s">
        <v>126</v>
      </c>
      <c r="X48" s="27">
        <v>43921</v>
      </c>
      <c r="Y48" s="27">
        <v>43951</v>
      </c>
      <c r="Z48" s="26" t="s">
        <v>123</v>
      </c>
      <c r="AA48" s="26" t="s">
        <v>123</v>
      </c>
      <c r="AB48" s="26" t="s">
        <v>123</v>
      </c>
      <c r="AC48" s="26" t="s">
        <v>123</v>
      </c>
      <c r="AD48" s="19" t="s">
        <v>209</v>
      </c>
      <c r="AE48" s="68" t="s">
        <v>121</v>
      </c>
      <c r="AF48" s="58">
        <v>876</v>
      </c>
      <c r="AG48" s="58" t="s">
        <v>122</v>
      </c>
      <c r="AH48" s="22">
        <v>1</v>
      </c>
      <c r="AI48" s="76">
        <v>71134000000</v>
      </c>
      <c r="AJ48" s="22" t="s">
        <v>162</v>
      </c>
      <c r="AK48" s="27">
        <v>43951</v>
      </c>
      <c r="AL48" s="27">
        <v>43951</v>
      </c>
      <c r="AM48" s="28">
        <v>44926</v>
      </c>
      <c r="AN48" s="22" t="s">
        <v>164</v>
      </c>
      <c r="AO48" s="26" t="s">
        <v>123</v>
      </c>
      <c r="AP48" s="26" t="s">
        <v>123</v>
      </c>
      <c r="AQ48" s="26" t="s">
        <v>123</v>
      </c>
      <c r="AR48" s="26" t="s">
        <v>123</v>
      </c>
      <c r="AS48" s="26" t="s">
        <v>123</v>
      </c>
      <c r="AT48" s="26" t="s">
        <v>123</v>
      </c>
      <c r="AU48" s="26" t="s">
        <v>123</v>
      </c>
      <c r="AV48" s="26" t="s">
        <v>123</v>
      </c>
      <c r="AW48" s="26" t="s">
        <v>123</v>
      </c>
      <c r="AX48" s="26" t="s">
        <v>123</v>
      </c>
    </row>
    <row r="49" spans="1:88" s="66" customFormat="1" ht="102" x14ac:dyDescent="0.25">
      <c r="A49" s="22">
        <v>7</v>
      </c>
      <c r="B49" s="57">
        <v>87</v>
      </c>
      <c r="C49" s="25" t="s">
        <v>53</v>
      </c>
      <c r="D49" s="22" t="s">
        <v>151</v>
      </c>
      <c r="E49" s="19" t="s">
        <v>96</v>
      </c>
      <c r="F49" s="22">
        <v>1</v>
      </c>
      <c r="G49" s="19" t="s">
        <v>165</v>
      </c>
      <c r="H49" s="22" t="s">
        <v>166</v>
      </c>
      <c r="I49" s="19" t="s">
        <v>167</v>
      </c>
      <c r="J49" s="22">
        <v>1</v>
      </c>
      <c r="K49" s="25" t="s">
        <v>178</v>
      </c>
      <c r="L49" s="19" t="s">
        <v>58</v>
      </c>
      <c r="M49" s="19" t="s">
        <v>92</v>
      </c>
      <c r="N49" s="22" t="s">
        <v>168</v>
      </c>
      <c r="O49" s="65">
        <v>184.8</v>
      </c>
      <c r="P49" s="65">
        <f>O49*1.2</f>
        <v>221.76000000000002</v>
      </c>
      <c r="Q49" s="77">
        <f>P49</f>
        <v>221.76000000000002</v>
      </c>
      <c r="R49" s="25" t="s">
        <v>123</v>
      </c>
      <c r="S49" s="25" t="s">
        <v>123</v>
      </c>
      <c r="T49" s="25" t="s">
        <v>123</v>
      </c>
      <c r="U49" s="22" t="s">
        <v>169</v>
      </c>
      <c r="V49" s="19" t="s">
        <v>53</v>
      </c>
      <c r="W49" s="19" t="s">
        <v>126</v>
      </c>
      <c r="X49" s="27">
        <v>43951</v>
      </c>
      <c r="Y49" s="28">
        <v>43982</v>
      </c>
      <c r="Z49" s="26" t="s">
        <v>123</v>
      </c>
      <c r="AA49" s="26" t="s">
        <v>123</v>
      </c>
      <c r="AB49" s="26" t="s">
        <v>123</v>
      </c>
      <c r="AC49" s="26" t="s">
        <v>123</v>
      </c>
      <c r="AD49" s="19" t="s">
        <v>165</v>
      </c>
      <c r="AE49" s="68" t="s">
        <v>121</v>
      </c>
      <c r="AF49" s="58">
        <v>876</v>
      </c>
      <c r="AG49" s="58" t="s">
        <v>122</v>
      </c>
      <c r="AH49" s="22">
        <v>1</v>
      </c>
      <c r="AI49" s="76">
        <v>45000000000</v>
      </c>
      <c r="AJ49" s="22" t="s">
        <v>71</v>
      </c>
      <c r="AK49" s="28">
        <v>44012</v>
      </c>
      <c r="AL49" s="28">
        <v>44012</v>
      </c>
      <c r="AM49" s="27">
        <v>44196</v>
      </c>
      <c r="AN49" s="22">
        <v>2020</v>
      </c>
      <c r="AO49" s="26" t="s">
        <v>123</v>
      </c>
      <c r="AP49" s="26" t="s">
        <v>123</v>
      </c>
      <c r="AQ49" s="26" t="s">
        <v>123</v>
      </c>
      <c r="AR49" s="26" t="s">
        <v>123</v>
      </c>
      <c r="AS49" s="26" t="s">
        <v>123</v>
      </c>
      <c r="AT49" s="26" t="s">
        <v>123</v>
      </c>
      <c r="AU49" s="26" t="s">
        <v>123</v>
      </c>
      <c r="AV49" s="26" t="s">
        <v>123</v>
      </c>
      <c r="AW49" s="26" t="s">
        <v>123</v>
      </c>
      <c r="AX49" s="26" t="s">
        <v>123</v>
      </c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</row>
    <row r="50" spans="1:88" s="66" customFormat="1" ht="21.75" customHeight="1" x14ac:dyDescent="0.25">
      <c r="A50" s="80">
        <v>7</v>
      </c>
      <c r="B50" s="81">
        <v>97</v>
      </c>
      <c r="C50" s="82" t="s">
        <v>53</v>
      </c>
      <c r="D50" s="80" t="s">
        <v>151</v>
      </c>
      <c r="E50" s="83" t="s">
        <v>96</v>
      </c>
      <c r="F50" s="80">
        <v>1</v>
      </c>
      <c r="G50" s="83" t="s">
        <v>210</v>
      </c>
      <c r="H50" s="84" t="s">
        <v>211</v>
      </c>
      <c r="I50" s="84" t="s">
        <v>212</v>
      </c>
      <c r="J50" s="80">
        <v>2</v>
      </c>
      <c r="K50" s="82" t="s">
        <v>123</v>
      </c>
      <c r="L50" s="83" t="s">
        <v>58</v>
      </c>
      <c r="M50" s="83" t="s">
        <v>92</v>
      </c>
      <c r="N50" s="19" t="s">
        <v>59</v>
      </c>
      <c r="O50" s="85">
        <v>8918.5024333333295</v>
      </c>
      <c r="P50" s="85">
        <v>10702.202919999994</v>
      </c>
      <c r="Q50" s="85">
        <v>10702.202919999994</v>
      </c>
      <c r="R50" s="82" t="s">
        <v>123</v>
      </c>
      <c r="S50" s="82" t="s">
        <v>123</v>
      </c>
      <c r="T50" s="82" t="s">
        <v>123</v>
      </c>
      <c r="U50" s="80" t="s">
        <v>169</v>
      </c>
      <c r="V50" s="83" t="s">
        <v>53</v>
      </c>
      <c r="W50" s="83" t="s">
        <v>126</v>
      </c>
      <c r="X50" s="86">
        <v>43860</v>
      </c>
      <c r="Y50" s="87">
        <v>43890</v>
      </c>
      <c r="Z50" s="88" t="s">
        <v>123</v>
      </c>
      <c r="AA50" s="88" t="s">
        <v>123</v>
      </c>
      <c r="AB50" s="88" t="s">
        <v>123</v>
      </c>
      <c r="AC50" s="88" t="s">
        <v>123</v>
      </c>
      <c r="AD50" s="83" t="s">
        <v>210</v>
      </c>
      <c r="AE50" s="89" t="s">
        <v>121</v>
      </c>
      <c r="AF50" s="90">
        <v>876</v>
      </c>
      <c r="AG50" s="90" t="s">
        <v>122</v>
      </c>
      <c r="AH50" s="80">
        <v>1</v>
      </c>
      <c r="AI50" s="91" t="s">
        <v>214</v>
      </c>
      <c r="AJ50" s="83" t="s">
        <v>213</v>
      </c>
      <c r="AK50" s="87">
        <v>43890</v>
      </c>
      <c r="AL50" s="87">
        <v>43890</v>
      </c>
      <c r="AM50" s="86">
        <v>44865</v>
      </c>
      <c r="AN50" s="80">
        <v>2020</v>
      </c>
      <c r="AO50" s="88" t="s">
        <v>123</v>
      </c>
      <c r="AP50" s="88" t="s">
        <v>123</v>
      </c>
      <c r="AQ50" s="88" t="s">
        <v>123</v>
      </c>
      <c r="AR50" s="88" t="s">
        <v>123</v>
      </c>
      <c r="AS50" s="88" t="s">
        <v>123</v>
      </c>
      <c r="AT50" s="88" t="s">
        <v>123</v>
      </c>
      <c r="AU50" s="88" t="s">
        <v>123</v>
      </c>
      <c r="AV50" s="88" t="s">
        <v>123</v>
      </c>
      <c r="AW50" s="88" t="s">
        <v>123</v>
      </c>
      <c r="AX50" s="88" t="s">
        <v>123</v>
      </c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</row>
    <row r="51" spans="1:88" s="66" customFormat="1" ht="21.75" customHeight="1" x14ac:dyDescent="0.25">
      <c r="A51" s="22">
        <v>7</v>
      </c>
      <c r="B51" s="81">
        <v>98</v>
      </c>
      <c r="C51" s="25" t="s">
        <v>53</v>
      </c>
      <c r="D51" s="80" t="s">
        <v>215</v>
      </c>
      <c r="E51" s="19" t="s">
        <v>96</v>
      </c>
      <c r="F51" s="102">
        <v>1</v>
      </c>
      <c r="G51" s="19" t="s">
        <v>216</v>
      </c>
      <c r="H51" s="21" t="s">
        <v>217</v>
      </c>
      <c r="I51" s="21" t="s">
        <v>217</v>
      </c>
      <c r="J51" s="22">
        <v>2</v>
      </c>
      <c r="K51" s="102" t="s">
        <v>123</v>
      </c>
      <c r="L51" s="19" t="s">
        <v>58</v>
      </c>
      <c r="M51" s="19" t="s">
        <v>92</v>
      </c>
      <c r="N51" s="19" t="s">
        <v>59</v>
      </c>
      <c r="O51" s="65">
        <v>848.676874</v>
      </c>
      <c r="P51" s="65">
        <f>O51*1.2</f>
        <v>1018.4122487999999</v>
      </c>
      <c r="Q51" s="65">
        <v>1018.4122487999999</v>
      </c>
      <c r="R51" s="25" t="s">
        <v>123</v>
      </c>
      <c r="S51" s="25" t="s">
        <v>123</v>
      </c>
      <c r="T51" s="25" t="s">
        <v>123</v>
      </c>
      <c r="U51" s="19" t="s">
        <v>136</v>
      </c>
      <c r="V51" s="19" t="s">
        <v>53</v>
      </c>
      <c r="W51" s="19" t="s">
        <v>126</v>
      </c>
      <c r="X51" s="27">
        <v>43890</v>
      </c>
      <c r="Y51" s="28">
        <v>43921</v>
      </c>
      <c r="Z51" s="26" t="s">
        <v>123</v>
      </c>
      <c r="AA51" s="26" t="s">
        <v>123</v>
      </c>
      <c r="AB51" s="26" t="s">
        <v>123</v>
      </c>
      <c r="AC51" s="26" t="s">
        <v>123</v>
      </c>
      <c r="AD51" s="19" t="s">
        <v>216</v>
      </c>
      <c r="AE51" s="68" t="s">
        <v>121</v>
      </c>
      <c r="AF51" s="58">
        <v>876</v>
      </c>
      <c r="AG51" s="58" t="s">
        <v>122</v>
      </c>
      <c r="AH51" s="22">
        <v>1</v>
      </c>
      <c r="AI51" s="76">
        <v>45000000000</v>
      </c>
      <c r="AJ51" s="22" t="s">
        <v>71</v>
      </c>
      <c r="AK51" s="28">
        <v>43921</v>
      </c>
      <c r="AL51" s="28">
        <v>43921</v>
      </c>
      <c r="AM51" s="27">
        <v>44196</v>
      </c>
      <c r="AN51" s="22">
        <v>2020</v>
      </c>
      <c r="AO51" s="26" t="s">
        <v>123</v>
      </c>
      <c r="AP51" s="26" t="s">
        <v>123</v>
      </c>
      <c r="AQ51" s="26" t="s">
        <v>123</v>
      </c>
      <c r="AR51" s="26" t="s">
        <v>123</v>
      </c>
      <c r="AS51" s="26" t="s">
        <v>123</v>
      </c>
      <c r="AT51" s="26" t="s">
        <v>123</v>
      </c>
      <c r="AU51" s="26" t="s">
        <v>123</v>
      </c>
      <c r="AV51" s="26" t="s">
        <v>123</v>
      </c>
      <c r="AW51" s="26" t="s">
        <v>123</v>
      </c>
      <c r="AX51" s="26" t="s">
        <v>123</v>
      </c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</row>
    <row r="52" spans="1:88" s="66" customFormat="1" ht="38.25" customHeight="1" x14ac:dyDescent="0.25">
      <c r="A52" s="22">
        <v>7</v>
      </c>
      <c r="B52" s="81">
        <v>99</v>
      </c>
      <c r="C52" s="25" t="s">
        <v>53</v>
      </c>
      <c r="D52" s="19" t="s">
        <v>140</v>
      </c>
      <c r="E52" s="19" t="s">
        <v>96</v>
      </c>
      <c r="F52" s="102">
        <v>1</v>
      </c>
      <c r="G52" s="60" t="s">
        <v>218</v>
      </c>
      <c r="H52" s="60" t="s">
        <v>219</v>
      </c>
      <c r="I52" s="60" t="s">
        <v>219</v>
      </c>
      <c r="J52" s="102">
        <v>1</v>
      </c>
      <c r="K52" s="25" t="s">
        <v>123</v>
      </c>
      <c r="L52" s="25" t="s">
        <v>58</v>
      </c>
      <c r="M52" s="25" t="s">
        <v>92</v>
      </c>
      <c r="N52" s="25" t="s">
        <v>59</v>
      </c>
      <c r="O52" s="59">
        <v>708.33333000000005</v>
      </c>
      <c r="P52" s="59">
        <f>O52*1.2</f>
        <v>849.99999600000001</v>
      </c>
      <c r="Q52" s="59">
        <v>849.99999600000001</v>
      </c>
      <c r="R52" s="26" t="s">
        <v>123</v>
      </c>
      <c r="S52" s="26" t="s">
        <v>123</v>
      </c>
      <c r="T52" s="60" t="s">
        <v>123</v>
      </c>
      <c r="U52" s="60" t="s">
        <v>169</v>
      </c>
      <c r="V52" s="60" t="s">
        <v>53</v>
      </c>
      <c r="W52" s="60" t="s">
        <v>126</v>
      </c>
      <c r="X52" s="28" t="s">
        <v>72</v>
      </c>
      <c r="Y52" s="28">
        <v>43951</v>
      </c>
      <c r="Z52" s="26" t="s">
        <v>123</v>
      </c>
      <c r="AA52" s="26" t="s">
        <v>123</v>
      </c>
      <c r="AB52" s="26" t="s">
        <v>123</v>
      </c>
      <c r="AC52" s="26" t="s">
        <v>123</v>
      </c>
      <c r="AD52" s="60" t="s">
        <v>218</v>
      </c>
      <c r="AE52" s="14" t="s">
        <v>121</v>
      </c>
      <c r="AF52" s="14">
        <v>876</v>
      </c>
      <c r="AG52" s="14" t="s">
        <v>122</v>
      </c>
      <c r="AH52" s="14">
        <v>1</v>
      </c>
      <c r="AI52" s="70">
        <v>92401000000</v>
      </c>
      <c r="AJ52" s="58" t="s">
        <v>84</v>
      </c>
      <c r="AK52" s="103">
        <v>43951</v>
      </c>
      <c r="AL52" s="103">
        <v>43951</v>
      </c>
      <c r="AM52" s="103">
        <v>43982</v>
      </c>
      <c r="AN52" s="63">
        <v>2020</v>
      </c>
      <c r="AO52" s="26" t="s">
        <v>123</v>
      </c>
      <c r="AP52" s="26" t="s">
        <v>123</v>
      </c>
      <c r="AQ52" s="26" t="s">
        <v>123</v>
      </c>
      <c r="AR52" s="26" t="s">
        <v>123</v>
      </c>
      <c r="AS52" s="26" t="s">
        <v>123</v>
      </c>
      <c r="AT52" s="26" t="s">
        <v>123</v>
      </c>
      <c r="AU52" s="26" t="s">
        <v>123</v>
      </c>
      <c r="AV52" s="26" t="s">
        <v>123</v>
      </c>
      <c r="AW52" s="26" t="s">
        <v>123</v>
      </c>
      <c r="AX52" s="26" t="s">
        <v>123</v>
      </c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</row>
    <row r="53" spans="1:88" s="66" customFormat="1" ht="38.25" customHeight="1" x14ac:dyDescent="0.25">
      <c r="A53" s="22">
        <v>7</v>
      </c>
      <c r="B53" s="81">
        <v>100</v>
      </c>
      <c r="C53" s="25" t="s">
        <v>53</v>
      </c>
      <c r="D53" s="19" t="s">
        <v>140</v>
      </c>
      <c r="E53" s="19" t="s">
        <v>96</v>
      </c>
      <c r="F53" s="102">
        <v>1</v>
      </c>
      <c r="G53" s="60" t="s">
        <v>220</v>
      </c>
      <c r="H53" s="60" t="s">
        <v>219</v>
      </c>
      <c r="I53" s="60" t="s">
        <v>219</v>
      </c>
      <c r="J53" s="102">
        <v>1</v>
      </c>
      <c r="K53" s="25" t="s">
        <v>123</v>
      </c>
      <c r="L53" s="25" t="s">
        <v>58</v>
      </c>
      <c r="M53" s="25" t="s">
        <v>92</v>
      </c>
      <c r="N53" s="25" t="s">
        <v>59</v>
      </c>
      <c r="O53" s="59">
        <v>250</v>
      </c>
      <c r="P53" s="59">
        <v>300</v>
      </c>
      <c r="Q53" s="59">
        <v>300</v>
      </c>
      <c r="R53" s="26" t="s">
        <v>123</v>
      </c>
      <c r="S53" s="26" t="s">
        <v>123</v>
      </c>
      <c r="T53" s="60" t="s">
        <v>123</v>
      </c>
      <c r="U53" s="60" t="s">
        <v>169</v>
      </c>
      <c r="V53" s="60" t="s">
        <v>53</v>
      </c>
      <c r="W53" s="60" t="s">
        <v>126</v>
      </c>
      <c r="X53" s="28">
        <v>43921</v>
      </c>
      <c r="Y53" s="28">
        <v>43951</v>
      </c>
      <c r="Z53" s="26" t="s">
        <v>123</v>
      </c>
      <c r="AA53" s="26" t="s">
        <v>123</v>
      </c>
      <c r="AB53" s="26" t="s">
        <v>123</v>
      </c>
      <c r="AC53" s="26" t="s">
        <v>123</v>
      </c>
      <c r="AD53" s="60" t="s">
        <v>220</v>
      </c>
      <c r="AE53" s="14" t="s">
        <v>121</v>
      </c>
      <c r="AF53" s="14">
        <v>876</v>
      </c>
      <c r="AG53" s="14" t="s">
        <v>122</v>
      </c>
      <c r="AH53" s="14">
        <v>1</v>
      </c>
      <c r="AI53" s="70">
        <v>92401000000</v>
      </c>
      <c r="AJ53" s="58" t="s">
        <v>84</v>
      </c>
      <c r="AK53" s="103">
        <v>43951</v>
      </c>
      <c r="AL53" s="103">
        <v>43951</v>
      </c>
      <c r="AM53" s="103">
        <v>43982</v>
      </c>
      <c r="AN53" s="63" t="s">
        <v>221</v>
      </c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</row>
    <row r="54" spans="1:88" s="66" customFormat="1" ht="21.75" customHeight="1" x14ac:dyDescent="0.25">
      <c r="A54" s="22">
        <v>7</v>
      </c>
      <c r="B54" s="81">
        <v>101</v>
      </c>
      <c r="C54" s="25" t="s">
        <v>53</v>
      </c>
      <c r="D54" s="19" t="s">
        <v>140</v>
      </c>
      <c r="E54" s="19" t="s">
        <v>96</v>
      </c>
      <c r="F54" s="102">
        <v>1</v>
      </c>
      <c r="G54" s="60" t="s">
        <v>222</v>
      </c>
      <c r="H54" s="60" t="s">
        <v>219</v>
      </c>
      <c r="I54" s="60" t="s">
        <v>219</v>
      </c>
      <c r="J54" s="102">
        <v>1</v>
      </c>
      <c r="K54" s="25" t="s">
        <v>123</v>
      </c>
      <c r="L54" s="25" t="s">
        <v>58</v>
      </c>
      <c r="M54" s="25" t="s">
        <v>92</v>
      </c>
      <c r="N54" s="25" t="s">
        <v>59</v>
      </c>
      <c r="O54" s="59">
        <v>700</v>
      </c>
      <c r="P54" s="59">
        <f>O54*1.2</f>
        <v>840</v>
      </c>
      <c r="Q54" s="59">
        <v>840</v>
      </c>
      <c r="R54" s="26" t="s">
        <v>123</v>
      </c>
      <c r="S54" s="26" t="s">
        <v>123</v>
      </c>
      <c r="T54" s="60" t="s">
        <v>123</v>
      </c>
      <c r="U54" s="60" t="s">
        <v>169</v>
      </c>
      <c r="V54" s="60" t="s">
        <v>53</v>
      </c>
      <c r="W54" s="60" t="s">
        <v>126</v>
      </c>
      <c r="X54" s="28">
        <v>43921</v>
      </c>
      <c r="Y54" s="28">
        <v>43951</v>
      </c>
      <c r="Z54" s="26" t="s">
        <v>123</v>
      </c>
      <c r="AA54" s="26" t="s">
        <v>123</v>
      </c>
      <c r="AB54" s="26" t="s">
        <v>123</v>
      </c>
      <c r="AC54" s="26" t="s">
        <v>123</v>
      </c>
      <c r="AD54" s="60" t="s">
        <v>222</v>
      </c>
      <c r="AE54" s="14" t="s">
        <v>121</v>
      </c>
      <c r="AF54" s="14">
        <v>876</v>
      </c>
      <c r="AG54" s="14" t="s">
        <v>122</v>
      </c>
      <c r="AH54" s="14">
        <v>1</v>
      </c>
      <c r="AI54" s="70">
        <v>92401000000</v>
      </c>
      <c r="AJ54" s="58" t="s">
        <v>84</v>
      </c>
      <c r="AK54" s="103">
        <v>43951</v>
      </c>
      <c r="AL54" s="103">
        <v>43951</v>
      </c>
      <c r="AM54" s="103">
        <v>43982</v>
      </c>
      <c r="AN54" s="63" t="s">
        <v>221</v>
      </c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</row>
    <row r="55" spans="1:88" s="102" customFormat="1" ht="57" customHeight="1" x14ac:dyDescent="0.25">
      <c r="A55" s="102">
        <v>7</v>
      </c>
      <c r="B55" s="57">
        <v>102</v>
      </c>
      <c r="C55" s="25" t="s">
        <v>53</v>
      </c>
      <c r="D55" s="19" t="s">
        <v>158</v>
      </c>
      <c r="E55" s="19" t="s">
        <v>96</v>
      </c>
      <c r="F55" s="102">
        <v>1</v>
      </c>
      <c r="G55" s="60" t="s">
        <v>223</v>
      </c>
      <c r="H55" s="60" t="s">
        <v>224</v>
      </c>
      <c r="I55" s="60" t="s">
        <v>224</v>
      </c>
      <c r="J55" s="102">
        <v>1</v>
      </c>
      <c r="K55" s="25" t="s">
        <v>123</v>
      </c>
      <c r="L55" s="25" t="s">
        <v>58</v>
      </c>
      <c r="M55" s="25" t="s">
        <v>92</v>
      </c>
      <c r="N55" s="25" t="s">
        <v>59</v>
      </c>
      <c r="O55" s="59">
        <v>37.240400000000001</v>
      </c>
      <c r="P55" s="59">
        <v>37.240400000000001</v>
      </c>
      <c r="Q55" s="59">
        <v>37.240400000000001</v>
      </c>
      <c r="R55" s="26" t="s">
        <v>123</v>
      </c>
      <c r="S55" s="26" t="s">
        <v>123</v>
      </c>
      <c r="T55" s="60" t="s">
        <v>123</v>
      </c>
      <c r="U55" s="60" t="s">
        <v>65</v>
      </c>
      <c r="V55" s="60" t="s">
        <v>53</v>
      </c>
      <c r="W55" s="60" t="s">
        <v>132</v>
      </c>
      <c r="X55" s="28">
        <v>43921</v>
      </c>
      <c r="Y55" s="28">
        <v>43921</v>
      </c>
      <c r="Z55" s="22" t="s">
        <v>227</v>
      </c>
      <c r="AA55" s="60" t="s">
        <v>228</v>
      </c>
      <c r="AB55" s="60" t="s">
        <v>229</v>
      </c>
      <c r="AC55" s="60" t="s">
        <v>230</v>
      </c>
      <c r="AD55" s="60" t="s">
        <v>223</v>
      </c>
      <c r="AE55" s="14" t="s">
        <v>121</v>
      </c>
      <c r="AF55" s="14">
        <v>876</v>
      </c>
      <c r="AG55" s="14" t="s">
        <v>122</v>
      </c>
      <c r="AH55" s="14">
        <v>1</v>
      </c>
      <c r="AI55" s="13">
        <v>71160000000</v>
      </c>
      <c r="AJ55" s="104" t="s">
        <v>225</v>
      </c>
      <c r="AK55" s="103" t="s">
        <v>72</v>
      </c>
      <c r="AL55" s="103" t="s">
        <v>72</v>
      </c>
      <c r="AM55" s="103">
        <v>45199</v>
      </c>
      <c r="AN55" s="63" t="s">
        <v>226</v>
      </c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</row>
    <row r="56" spans="1:88" x14ac:dyDescent="0.25">
      <c r="A56" s="92" t="s">
        <v>179</v>
      </c>
      <c r="B56" s="93"/>
      <c r="C56" s="94"/>
      <c r="D56" s="94"/>
      <c r="E56" s="95"/>
      <c r="F56" s="96"/>
      <c r="G56" s="94"/>
      <c r="H56" s="94"/>
      <c r="I56" s="94"/>
      <c r="J56" s="94"/>
      <c r="K56" s="97"/>
      <c r="L56" s="98"/>
      <c r="M56" s="98"/>
      <c r="N56" s="94"/>
      <c r="O56" s="94"/>
      <c r="P56" s="99"/>
      <c r="Q56" s="94"/>
      <c r="R56" s="94"/>
      <c r="S56" s="94"/>
      <c r="T56" s="94"/>
      <c r="U56" s="94"/>
      <c r="V56" s="99"/>
      <c r="W56" s="94"/>
      <c r="X56" s="100"/>
      <c r="Y56" s="94"/>
      <c r="Z56" s="94"/>
      <c r="AA56" s="94"/>
      <c r="AB56" s="99"/>
      <c r="AC56" s="94"/>
      <c r="AD56" s="94"/>
      <c r="AE56" s="94"/>
      <c r="AF56" s="94"/>
      <c r="AG56" s="94"/>
      <c r="AH56" s="99"/>
      <c r="AI56" s="94"/>
      <c r="AJ56" s="94"/>
      <c r="AK56" s="94"/>
      <c r="AL56" s="94"/>
      <c r="AM56" s="94"/>
      <c r="AN56" s="99"/>
      <c r="AO56" s="94"/>
      <c r="AP56" s="94"/>
      <c r="AQ56" s="94"/>
      <c r="AR56" s="94"/>
      <c r="AS56" s="94"/>
      <c r="AT56" s="99"/>
      <c r="AU56" s="94"/>
      <c r="AV56" s="94"/>
      <c r="AW56" s="94"/>
      <c r="AX56" s="101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</row>
    <row r="57" spans="1:88" s="66" customFormat="1" ht="89.25" x14ac:dyDescent="0.25">
      <c r="A57" s="19">
        <v>4</v>
      </c>
      <c r="B57" s="57">
        <v>88</v>
      </c>
      <c r="C57" s="25" t="s">
        <v>53</v>
      </c>
      <c r="D57" s="58" t="s">
        <v>54</v>
      </c>
      <c r="E57" s="19" t="s">
        <v>55</v>
      </c>
      <c r="F57" s="25">
        <v>1</v>
      </c>
      <c r="G57" s="60" t="s">
        <v>56</v>
      </c>
      <c r="H57" s="14" t="s">
        <v>57</v>
      </c>
      <c r="I57" s="14" t="s">
        <v>57</v>
      </c>
      <c r="J57" s="19">
        <v>2</v>
      </c>
      <c r="K57" s="25" t="s">
        <v>123</v>
      </c>
      <c r="L57" s="25" t="s">
        <v>58</v>
      </c>
      <c r="M57" s="25" t="s">
        <v>92</v>
      </c>
      <c r="N57" s="25" t="s">
        <v>59</v>
      </c>
      <c r="O57" s="26">
        <v>0</v>
      </c>
      <c r="P57" s="26">
        <f>O57*1.2</f>
        <v>0</v>
      </c>
      <c r="Q57" s="26">
        <f>P57*(12-3)/12</f>
        <v>0</v>
      </c>
      <c r="R57" s="26">
        <f>P57-Q57</f>
        <v>0</v>
      </c>
      <c r="S57" s="26" t="s">
        <v>123</v>
      </c>
      <c r="T57" s="26" t="s">
        <v>123</v>
      </c>
      <c r="U57" s="60" t="s">
        <v>136</v>
      </c>
      <c r="V57" s="60" t="s">
        <v>53</v>
      </c>
      <c r="W57" s="60" t="s">
        <v>126</v>
      </c>
      <c r="X57" s="28">
        <v>44255</v>
      </c>
      <c r="Y57" s="28">
        <v>44286</v>
      </c>
      <c r="Z57" s="26" t="s">
        <v>123</v>
      </c>
      <c r="AA57" s="26" t="s">
        <v>123</v>
      </c>
      <c r="AB57" s="26" t="s">
        <v>123</v>
      </c>
      <c r="AC57" s="26" t="s">
        <v>123</v>
      </c>
      <c r="AD57" s="60" t="s">
        <v>56</v>
      </c>
      <c r="AE57" s="14" t="s">
        <v>121</v>
      </c>
      <c r="AF57" s="14">
        <v>876</v>
      </c>
      <c r="AG57" s="14" t="s">
        <v>122</v>
      </c>
      <c r="AH57" s="14">
        <v>1</v>
      </c>
      <c r="AI57" s="62">
        <v>45000000000</v>
      </c>
      <c r="AJ57" s="58" t="s">
        <v>71</v>
      </c>
      <c r="AK57" s="63" t="s">
        <v>74</v>
      </c>
      <c r="AL57" s="63" t="s">
        <v>87</v>
      </c>
      <c r="AM57" s="63" t="s">
        <v>180</v>
      </c>
      <c r="AN57" s="63" t="s">
        <v>181</v>
      </c>
      <c r="AO57" s="26" t="s">
        <v>123</v>
      </c>
      <c r="AP57" s="26" t="s">
        <v>123</v>
      </c>
      <c r="AQ57" s="26" t="s">
        <v>123</v>
      </c>
      <c r="AR57" s="26" t="s">
        <v>123</v>
      </c>
      <c r="AS57" s="26" t="s">
        <v>123</v>
      </c>
      <c r="AT57" s="26" t="s">
        <v>123</v>
      </c>
      <c r="AU57" s="26" t="s">
        <v>123</v>
      </c>
      <c r="AV57" s="26" t="s">
        <v>123</v>
      </c>
      <c r="AW57" s="26" t="s">
        <v>123</v>
      </c>
      <c r="AX57" s="26" t="s">
        <v>123</v>
      </c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</row>
    <row r="58" spans="1:88" s="66" customFormat="1" ht="51" x14ac:dyDescent="0.25">
      <c r="A58" s="25">
        <v>7</v>
      </c>
      <c r="B58" s="25">
        <v>89</v>
      </c>
      <c r="C58" s="25" t="s">
        <v>53</v>
      </c>
      <c r="D58" s="60" t="s">
        <v>113</v>
      </c>
      <c r="E58" s="25" t="s">
        <v>88</v>
      </c>
      <c r="F58" s="25">
        <v>1</v>
      </c>
      <c r="G58" s="14" t="s">
        <v>89</v>
      </c>
      <c r="H58" s="14" t="s">
        <v>90</v>
      </c>
      <c r="I58" s="14" t="s">
        <v>91</v>
      </c>
      <c r="J58" s="23">
        <v>2</v>
      </c>
      <c r="K58" s="25" t="s">
        <v>123</v>
      </c>
      <c r="L58" s="25" t="s">
        <v>58</v>
      </c>
      <c r="M58" s="25" t="s">
        <v>92</v>
      </c>
      <c r="N58" s="25" t="s">
        <v>59</v>
      </c>
      <c r="O58" s="67">
        <v>0</v>
      </c>
      <c r="P58" s="67">
        <f>O58*1.2</f>
        <v>0</v>
      </c>
      <c r="Q58" s="26">
        <f t="shared" ref="Q58" si="10">P58*(12-5)/12</f>
        <v>0</v>
      </c>
      <c r="R58" s="26">
        <f t="shared" ref="R58:R59" si="11">P58-Q58</f>
        <v>0</v>
      </c>
      <c r="S58" s="26" t="s">
        <v>123</v>
      </c>
      <c r="T58" s="26" t="s">
        <v>123</v>
      </c>
      <c r="U58" s="60" t="s">
        <v>136</v>
      </c>
      <c r="V58" s="60" t="s">
        <v>53</v>
      </c>
      <c r="W58" s="60" t="s">
        <v>126</v>
      </c>
      <c r="X58" s="61" t="s">
        <v>87</v>
      </c>
      <c r="Y58" s="61" t="s">
        <v>85</v>
      </c>
      <c r="Z58" s="26" t="s">
        <v>123</v>
      </c>
      <c r="AA58" s="26" t="s">
        <v>123</v>
      </c>
      <c r="AB58" s="26" t="s">
        <v>123</v>
      </c>
      <c r="AC58" s="26" t="s">
        <v>123</v>
      </c>
      <c r="AD58" s="14" t="s">
        <v>89</v>
      </c>
      <c r="AE58" s="14" t="s">
        <v>121</v>
      </c>
      <c r="AF58" s="14">
        <v>876</v>
      </c>
      <c r="AG58" s="14" t="s">
        <v>122</v>
      </c>
      <c r="AH58" s="14">
        <v>1</v>
      </c>
      <c r="AI58" s="62">
        <v>45000000000</v>
      </c>
      <c r="AJ58" s="14" t="s">
        <v>71</v>
      </c>
      <c r="AK58" s="61" t="s">
        <v>85</v>
      </c>
      <c r="AL58" s="61" t="s">
        <v>85</v>
      </c>
      <c r="AM58" s="61" t="s">
        <v>182</v>
      </c>
      <c r="AN58" s="63" t="s">
        <v>181</v>
      </c>
      <c r="AO58" s="26" t="s">
        <v>123</v>
      </c>
      <c r="AP58" s="26" t="s">
        <v>123</v>
      </c>
      <c r="AQ58" s="26" t="s">
        <v>123</v>
      </c>
      <c r="AR58" s="26" t="s">
        <v>123</v>
      </c>
      <c r="AS58" s="26" t="s">
        <v>123</v>
      </c>
      <c r="AT58" s="26" t="s">
        <v>123</v>
      </c>
      <c r="AU58" s="26" t="s">
        <v>123</v>
      </c>
      <c r="AV58" s="26" t="s">
        <v>123</v>
      </c>
      <c r="AW58" s="26" t="s">
        <v>123</v>
      </c>
      <c r="AX58" s="26" t="s">
        <v>123</v>
      </c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</row>
    <row r="59" spans="1:88" s="66" customFormat="1" ht="51" x14ac:dyDescent="0.25">
      <c r="A59" s="25">
        <v>7</v>
      </c>
      <c r="B59" s="25">
        <v>90</v>
      </c>
      <c r="C59" s="25" t="s">
        <v>53</v>
      </c>
      <c r="D59" s="60" t="s">
        <v>113</v>
      </c>
      <c r="E59" s="25" t="s">
        <v>96</v>
      </c>
      <c r="F59" s="25">
        <v>1</v>
      </c>
      <c r="G59" s="14" t="s">
        <v>111</v>
      </c>
      <c r="H59" s="14" t="s">
        <v>112</v>
      </c>
      <c r="I59" s="14" t="s">
        <v>139</v>
      </c>
      <c r="J59" s="23">
        <v>2</v>
      </c>
      <c r="K59" s="25" t="s">
        <v>123</v>
      </c>
      <c r="L59" s="25" t="s">
        <v>58</v>
      </c>
      <c r="M59" s="25" t="s">
        <v>92</v>
      </c>
      <c r="N59" s="25" t="s">
        <v>59</v>
      </c>
      <c r="O59" s="67">
        <v>0</v>
      </c>
      <c r="P59" s="67">
        <f t="shared" ref="P59:P60" si="12">O59*1.2</f>
        <v>0</v>
      </c>
      <c r="Q59" s="26">
        <f t="shared" ref="Q59" si="13">P59*(12-3)/12</f>
        <v>0</v>
      </c>
      <c r="R59" s="26">
        <f t="shared" si="11"/>
        <v>0</v>
      </c>
      <c r="S59" s="26" t="s">
        <v>123</v>
      </c>
      <c r="T59" s="26" t="s">
        <v>123</v>
      </c>
      <c r="U59" s="60" t="s">
        <v>136</v>
      </c>
      <c r="V59" s="60" t="s">
        <v>53</v>
      </c>
      <c r="W59" s="60" t="s">
        <v>126</v>
      </c>
      <c r="X59" s="27">
        <v>44286</v>
      </c>
      <c r="Y59" s="61" t="s">
        <v>87</v>
      </c>
      <c r="Z59" s="26" t="s">
        <v>123</v>
      </c>
      <c r="AA59" s="26" t="s">
        <v>123</v>
      </c>
      <c r="AB59" s="26" t="s">
        <v>123</v>
      </c>
      <c r="AC59" s="26" t="s">
        <v>123</v>
      </c>
      <c r="AD59" s="14" t="s">
        <v>111</v>
      </c>
      <c r="AE59" s="14" t="s">
        <v>121</v>
      </c>
      <c r="AF59" s="14">
        <v>876</v>
      </c>
      <c r="AG59" s="14" t="s">
        <v>122</v>
      </c>
      <c r="AH59" s="14">
        <v>1</v>
      </c>
      <c r="AI59" s="62">
        <v>45000000000</v>
      </c>
      <c r="AJ59" s="14" t="s">
        <v>71</v>
      </c>
      <c r="AK59" s="61" t="s">
        <v>87</v>
      </c>
      <c r="AL59" s="61" t="s">
        <v>87</v>
      </c>
      <c r="AM59" s="61" t="s">
        <v>183</v>
      </c>
      <c r="AN59" s="63" t="s">
        <v>181</v>
      </c>
      <c r="AO59" s="26" t="s">
        <v>123</v>
      </c>
      <c r="AP59" s="26" t="s">
        <v>123</v>
      </c>
      <c r="AQ59" s="26" t="s">
        <v>123</v>
      </c>
      <c r="AR59" s="26" t="s">
        <v>123</v>
      </c>
      <c r="AS59" s="26" t="s">
        <v>123</v>
      </c>
      <c r="AT59" s="26" t="s">
        <v>123</v>
      </c>
      <c r="AU59" s="26" t="s">
        <v>123</v>
      </c>
      <c r="AV59" s="26" t="s">
        <v>123</v>
      </c>
      <c r="AW59" s="26" t="s">
        <v>123</v>
      </c>
      <c r="AX59" s="26" t="s">
        <v>123</v>
      </c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</row>
    <row r="60" spans="1:88" s="66" customFormat="1" ht="51" x14ac:dyDescent="0.25">
      <c r="A60" s="25">
        <v>7</v>
      </c>
      <c r="B60" s="25">
        <v>91</v>
      </c>
      <c r="C60" s="25" t="s">
        <v>53</v>
      </c>
      <c r="D60" s="60" t="s">
        <v>113</v>
      </c>
      <c r="E60" s="25" t="s">
        <v>96</v>
      </c>
      <c r="F60" s="25">
        <v>1</v>
      </c>
      <c r="G60" s="14" t="s">
        <v>107</v>
      </c>
      <c r="H60" s="14" t="s">
        <v>108</v>
      </c>
      <c r="I60" s="14" t="s">
        <v>108</v>
      </c>
      <c r="J60" s="23">
        <v>2</v>
      </c>
      <c r="K60" s="25" t="s">
        <v>123</v>
      </c>
      <c r="L60" s="25" t="s">
        <v>58</v>
      </c>
      <c r="M60" s="25" t="s">
        <v>92</v>
      </c>
      <c r="N60" s="25" t="s">
        <v>59</v>
      </c>
      <c r="O60" s="67">
        <v>0</v>
      </c>
      <c r="P60" s="67">
        <f t="shared" si="12"/>
        <v>0</v>
      </c>
      <c r="Q60" s="26" t="s">
        <v>123</v>
      </c>
      <c r="R60" s="26">
        <v>0</v>
      </c>
      <c r="S60" s="26" t="s">
        <v>123</v>
      </c>
      <c r="T60" s="26" t="s">
        <v>123</v>
      </c>
      <c r="U60" s="60" t="s">
        <v>136</v>
      </c>
      <c r="V60" s="60" t="s">
        <v>53</v>
      </c>
      <c r="W60" s="60" t="s">
        <v>126</v>
      </c>
      <c r="X60" s="61" t="s">
        <v>76</v>
      </c>
      <c r="Y60" s="61" t="s">
        <v>137</v>
      </c>
      <c r="Z60" s="26" t="s">
        <v>123</v>
      </c>
      <c r="AA60" s="26" t="s">
        <v>123</v>
      </c>
      <c r="AB60" s="26" t="s">
        <v>123</v>
      </c>
      <c r="AC60" s="26" t="s">
        <v>123</v>
      </c>
      <c r="AD60" s="14" t="s">
        <v>107</v>
      </c>
      <c r="AE60" s="14" t="s">
        <v>121</v>
      </c>
      <c r="AF60" s="14">
        <v>876</v>
      </c>
      <c r="AG60" s="14" t="s">
        <v>122</v>
      </c>
      <c r="AH60" s="14">
        <v>1</v>
      </c>
      <c r="AI60" s="62">
        <v>45000000000</v>
      </c>
      <c r="AJ60" s="14" t="s">
        <v>71</v>
      </c>
      <c r="AK60" s="61" t="s">
        <v>137</v>
      </c>
      <c r="AL60" s="61" t="s">
        <v>137</v>
      </c>
      <c r="AM60" s="61" t="s">
        <v>184</v>
      </c>
      <c r="AN60" s="63" t="s">
        <v>181</v>
      </c>
      <c r="AO60" s="26" t="s">
        <v>123</v>
      </c>
      <c r="AP60" s="26" t="s">
        <v>123</v>
      </c>
      <c r="AQ60" s="26" t="s">
        <v>123</v>
      </c>
      <c r="AR60" s="26" t="s">
        <v>123</v>
      </c>
      <c r="AS60" s="26" t="s">
        <v>123</v>
      </c>
      <c r="AT60" s="26" t="s">
        <v>123</v>
      </c>
      <c r="AU60" s="26" t="s">
        <v>123</v>
      </c>
      <c r="AV60" s="26" t="s">
        <v>123</v>
      </c>
      <c r="AW60" s="26" t="s">
        <v>123</v>
      </c>
      <c r="AX60" s="26" t="s">
        <v>123</v>
      </c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</row>
    <row r="61" spans="1:88" x14ac:dyDescent="0.25">
      <c r="A61" s="45" t="s">
        <v>185</v>
      </c>
      <c r="B61" s="55"/>
      <c r="C61" s="46"/>
      <c r="D61" s="46"/>
      <c r="E61" s="47"/>
      <c r="F61" s="48"/>
      <c r="G61" s="46"/>
      <c r="H61" s="46"/>
      <c r="I61" s="46"/>
      <c r="J61" s="46"/>
      <c r="K61" s="49"/>
      <c r="L61" s="50"/>
      <c r="M61" s="50"/>
      <c r="N61" s="46"/>
      <c r="O61" s="46"/>
      <c r="P61" s="51"/>
      <c r="Q61" s="46"/>
      <c r="R61" s="46"/>
      <c r="S61" s="46"/>
      <c r="T61" s="46"/>
      <c r="U61" s="46"/>
      <c r="V61" s="51"/>
      <c r="W61" s="46"/>
      <c r="X61" s="79"/>
      <c r="Y61" s="46"/>
      <c r="Z61" s="46"/>
      <c r="AA61" s="46"/>
      <c r="AB61" s="51"/>
      <c r="AC61" s="46"/>
      <c r="AD61" s="46"/>
      <c r="AE61" s="46"/>
      <c r="AF61" s="46"/>
      <c r="AG61" s="46"/>
      <c r="AH61" s="51"/>
      <c r="AI61" s="46"/>
      <c r="AJ61" s="46"/>
      <c r="AK61" s="46"/>
      <c r="AL61" s="46"/>
      <c r="AM61" s="46"/>
      <c r="AN61" s="51"/>
      <c r="AO61" s="46"/>
      <c r="AP61" s="46"/>
      <c r="AQ61" s="46"/>
      <c r="AR61" s="46"/>
      <c r="AS61" s="46"/>
      <c r="AT61" s="51"/>
      <c r="AU61" s="46"/>
      <c r="AV61" s="46"/>
      <c r="AW61" s="46"/>
      <c r="AX61" s="5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</row>
    <row r="62" spans="1:88" s="66" customFormat="1" ht="89.25" x14ac:dyDescent="0.25">
      <c r="A62" s="19">
        <v>4</v>
      </c>
      <c r="B62" s="57">
        <v>92</v>
      </c>
      <c r="C62" s="25" t="s">
        <v>53</v>
      </c>
      <c r="D62" s="58" t="s">
        <v>54</v>
      </c>
      <c r="E62" s="19" t="s">
        <v>55</v>
      </c>
      <c r="F62" s="25">
        <v>1</v>
      </c>
      <c r="G62" s="60" t="s">
        <v>56</v>
      </c>
      <c r="H62" s="14" t="s">
        <v>57</v>
      </c>
      <c r="I62" s="14" t="s">
        <v>57</v>
      </c>
      <c r="J62" s="19">
        <v>2</v>
      </c>
      <c r="K62" s="25" t="s">
        <v>123</v>
      </c>
      <c r="L62" s="25" t="s">
        <v>58</v>
      </c>
      <c r="M62" s="25" t="s">
        <v>92</v>
      </c>
      <c r="N62" s="25" t="s">
        <v>59</v>
      </c>
      <c r="O62" s="26">
        <v>0</v>
      </c>
      <c r="P62" s="26">
        <f>O62*1.2</f>
        <v>0</v>
      </c>
      <c r="Q62" s="26">
        <f>P62*(12-3)/12</f>
        <v>0</v>
      </c>
      <c r="R62" s="26">
        <f>P62-Q62</f>
        <v>0</v>
      </c>
      <c r="S62" s="26" t="s">
        <v>123</v>
      </c>
      <c r="T62" s="26" t="s">
        <v>123</v>
      </c>
      <c r="U62" s="60" t="s">
        <v>136</v>
      </c>
      <c r="V62" s="60" t="s">
        <v>53</v>
      </c>
      <c r="W62" s="60" t="s">
        <v>126</v>
      </c>
      <c r="X62" s="28">
        <v>44620</v>
      </c>
      <c r="Y62" s="28">
        <v>44651</v>
      </c>
      <c r="Z62" s="26" t="s">
        <v>123</v>
      </c>
      <c r="AA62" s="26" t="s">
        <v>123</v>
      </c>
      <c r="AB62" s="26" t="s">
        <v>123</v>
      </c>
      <c r="AC62" s="26" t="s">
        <v>123</v>
      </c>
      <c r="AD62" s="60" t="s">
        <v>56</v>
      </c>
      <c r="AE62" s="14" t="s">
        <v>121</v>
      </c>
      <c r="AF62" s="14">
        <v>876</v>
      </c>
      <c r="AG62" s="14" t="s">
        <v>122</v>
      </c>
      <c r="AH62" s="14">
        <v>1</v>
      </c>
      <c r="AI62" s="62">
        <v>45000000000</v>
      </c>
      <c r="AJ62" s="58" t="s">
        <v>71</v>
      </c>
      <c r="AK62" s="63" t="s">
        <v>180</v>
      </c>
      <c r="AL62" s="63" t="s">
        <v>183</v>
      </c>
      <c r="AM62" s="63" t="s">
        <v>186</v>
      </c>
      <c r="AN62" s="63" t="s">
        <v>187</v>
      </c>
      <c r="AO62" s="26" t="s">
        <v>123</v>
      </c>
      <c r="AP62" s="26" t="s">
        <v>123</v>
      </c>
      <c r="AQ62" s="26" t="s">
        <v>123</v>
      </c>
      <c r="AR62" s="26" t="s">
        <v>123</v>
      </c>
      <c r="AS62" s="26" t="s">
        <v>123</v>
      </c>
      <c r="AT62" s="26" t="s">
        <v>123</v>
      </c>
      <c r="AU62" s="26" t="s">
        <v>123</v>
      </c>
      <c r="AV62" s="26" t="s">
        <v>123</v>
      </c>
      <c r="AW62" s="26" t="s">
        <v>123</v>
      </c>
      <c r="AX62" s="26" t="s">
        <v>123</v>
      </c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</row>
    <row r="63" spans="1:88" s="66" customFormat="1" ht="51" x14ac:dyDescent="0.25">
      <c r="A63" s="25">
        <v>7</v>
      </c>
      <c r="B63" s="25">
        <v>93</v>
      </c>
      <c r="C63" s="25" t="s">
        <v>53</v>
      </c>
      <c r="D63" s="60" t="s">
        <v>113</v>
      </c>
      <c r="E63" s="25" t="s">
        <v>88</v>
      </c>
      <c r="F63" s="25">
        <v>1</v>
      </c>
      <c r="G63" s="14" t="s">
        <v>89</v>
      </c>
      <c r="H63" s="14" t="s">
        <v>90</v>
      </c>
      <c r="I63" s="14" t="s">
        <v>91</v>
      </c>
      <c r="J63" s="23">
        <v>2</v>
      </c>
      <c r="K63" s="25" t="s">
        <v>123</v>
      </c>
      <c r="L63" s="25" t="s">
        <v>58</v>
      </c>
      <c r="M63" s="25" t="s">
        <v>92</v>
      </c>
      <c r="N63" s="25" t="s">
        <v>59</v>
      </c>
      <c r="O63" s="67">
        <v>0</v>
      </c>
      <c r="P63" s="67">
        <f>O63*1.2</f>
        <v>0</v>
      </c>
      <c r="Q63" s="26">
        <f t="shared" ref="Q63" si="14">P63*(12-5)/12</f>
        <v>0</v>
      </c>
      <c r="R63" s="26">
        <f>P63-Q63</f>
        <v>0</v>
      </c>
      <c r="S63" s="26" t="s">
        <v>123</v>
      </c>
      <c r="T63" s="26" t="s">
        <v>123</v>
      </c>
      <c r="U63" s="60" t="s">
        <v>136</v>
      </c>
      <c r="V63" s="60" t="s">
        <v>53</v>
      </c>
      <c r="W63" s="60" t="s">
        <v>126</v>
      </c>
      <c r="X63" s="61" t="s">
        <v>183</v>
      </c>
      <c r="Y63" s="61" t="s">
        <v>182</v>
      </c>
      <c r="Z63" s="26" t="s">
        <v>123</v>
      </c>
      <c r="AA63" s="26" t="s">
        <v>123</v>
      </c>
      <c r="AB63" s="26" t="s">
        <v>123</v>
      </c>
      <c r="AC63" s="26" t="s">
        <v>123</v>
      </c>
      <c r="AD63" s="14" t="s">
        <v>89</v>
      </c>
      <c r="AE63" s="14" t="s">
        <v>121</v>
      </c>
      <c r="AF63" s="14">
        <v>876</v>
      </c>
      <c r="AG63" s="14" t="s">
        <v>122</v>
      </c>
      <c r="AH63" s="14">
        <v>1</v>
      </c>
      <c r="AI63" s="62">
        <v>45000000000</v>
      </c>
      <c r="AJ63" s="14" t="s">
        <v>71</v>
      </c>
      <c r="AK63" s="61" t="s">
        <v>182</v>
      </c>
      <c r="AL63" s="61" t="s">
        <v>182</v>
      </c>
      <c r="AM63" s="61" t="s">
        <v>188</v>
      </c>
      <c r="AN63" s="63" t="s">
        <v>187</v>
      </c>
      <c r="AO63" s="26" t="s">
        <v>123</v>
      </c>
      <c r="AP63" s="26" t="s">
        <v>123</v>
      </c>
      <c r="AQ63" s="26" t="s">
        <v>123</v>
      </c>
      <c r="AR63" s="26" t="s">
        <v>123</v>
      </c>
      <c r="AS63" s="26" t="s">
        <v>123</v>
      </c>
      <c r="AT63" s="26" t="s">
        <v>123</v>
      </c>
      <c r="AU63" s="26" t="s">
        <v>123</v>
      </c>
      <c r="AV63" s="26" t="s">
        <v>123</v>
      </c>
      <c r="AW63" s="26" t="s">
        <v>123</v>
      </c>
      <c r="AX63" s="26" t="s">
        <v>123</v>
      </c>
    </row>
    <row r="64" spans="1:88" s="66" customFormat="1" ht="51" x14ac:dyDescent="0.25">
      <c r="A64" s="25">
        <v>7</v>
      </c>
      <c r="B64" s="25">
        <v>94</v>
      </c>
      <c r="C64" s="25" t="s">
        <v>53</v>
      </c>
      <c r="D64" s="60" t="s">
        <v>113</v>
      </c>
      <c r="E64" s="25" t="s">
        <v>96</v>
      </c>
      <c r="F64" s="25">
        <v>1</v>
      </c>
      <c r="G64" s="14" t="s">
        <v>111</v>
      </c>
      <c r="H64" s="14" t="s">
        <v>112</v>
      </c>
      <c r="I64" s="14" t="s">
        <v>139</v>
      </c>
      <c r="J64" s="23">
        <v>2</v>
      </c>
      <c r="K64" s="25" t="s">
        <v>123</v>
      </c>
      <c r="L64" s="25" t="s">
        <v>58</v>
      </c>
      <c r="M64" s="25" t="s">
        <v>92</v>
      </c>
      <c r="N64" s="25" t="s">
        <v>59</v>
      </c>
      <c r="O64" s="67">
        <v>0</v>
      </c>
      <c r="P64" s="67">
        <f t="shared" ref="P64:P65" si="15">O64*1.2</f>
        <v>0</v>
      </c>
      <c r="Q64" s="26">
        <f t="shared" ref="Q64" si="16">P64*(12-3)/12</f>
        <v>0</v>
      </c>
      <c r="R64" s="26">
        <f t="shared" ref="R64" si="17">P64-Q64</f>
        <v>0</v>
      </c>
      <c r="S64" s="26" t="s">
        <v>123</v>
      </c>
      <c r="T64" s="26" t="s">
        <v>123</v>
      </c>
      <c r="U64" s="60" t="s">
        <v>136</v>
      </c>
      <c r="V64" s="60" t="s">
        <v>53</v>
      </c>
      <c r="W64" s="60" t="s">
        <v>126</v>
      </c>
      <c r="X64" s="27">
        <v>44651</v>
      </c>
      <c r="Y64" s="61" t="s">
        <v>183</v>
      </c>
      <c r="Z64" s="26" t="s">
        <v>123</v>
      </c>
      <c r="AA64" s="26" t="s">
        <v>123</v>
      </c>
      <c r="AB64" s="26" t="s">
        <v>123</v>
      </c>
      <c r="AC64" s="26" t="s">
        <v>123</v>
      </c>
      <c r="AD64" s="14" t="s">
        <v>111</v>
      </c>
      <c r="AE64" s="14" t="s">
        <v>121</v>
      </c>
      <c r="AF64" s="14">
        <v>876</v>
      </c>
      <c r="AG64" s="14" t="s">
        <v>122</v>
      </c>
      <c r="AH64" s="14">
        <v>1</v>
      </c>
      <c r="AI64" s="62">
        <v>45000000000</v>
      </c>
      <c r="AJ64" s="14" t="s">
        <v>71</v>
      </c>
      <c r="AK64" s="61" t="s">
        <v>183</v>
      </c>
      <c r="AL64" s="61" t="s">
        <v>183</v>
      </c>
      <c r="AM64" s="61" t="s">
        <v>189</v>
      </c>
      <c r="AN64" s="63" t="s">
        <v>187</v>
      </c>
      <c r="AO64" s="26" t="s">
        <v>123</v>
      </c>
      <c r="AP64" s="26" t="s">
        <v>123</v>
      </c>
      <c r="AQ64" s="26" t="s">
        <v>123</v>
      </c>
      <c r="AR64" s="26" t="s">
        <v>123</v>
      </c>
      <c r="AS64" s="26" t="s">
        <v>123</v>
      </c>
      <c r="AT64" s="26" t="s">
        <v>123</v>
      </c>
      <c r="AU64" s="26" t="s">
        <v>123</v>
      </c>
      <c r="AV64" s="26" t="s">
        <v>123</v>
      </c>
      <c r="AW64" s="26" t="s">
        <v>123</v>
      </c>
      <c r="AX64" s="26" t="s">
        <v>123</v>
      </c>
    </row>
    <row r="65" spans="1:50" s="66" customFormat="1" ht="51" x14ac:dyDescent="0.25">
      <c r="A65" s="25">
        <v>7</v>
      </c>
      <c r="B65" s="25">
        <v>95</v>
      </c>
      <c r="C65" s="25" t="s">
        <v>53</v>
      </c>
      <c r="D65" s="60" t="s">
        <v>113</v>
      </c>
      <c r="E65" s="25" t="s">
        <v>96</v>
      </c>
      <c r="F65" s="25">
        <v>1</v>
      </c>
      <c r="G65" s="14" t="s">
        <v>107</v>
      </c>
      <c r="H65" s="14" t="s">
        <v>108</v>
      </c>
      <c r="I65" s="14" t="s">
        <v>108</v>
      </c>
      <c r="J65" s="23">
        <v>2</v>
      </c>
      <c r="K65" s="25" t="s">
        <v>123</v>
      </c>
      <c r="L65" s="25" t="s">
        <v>58</v>
      </c>
      <c r="M65" s="25" t="s">
        <v>92</v>
      </c>
      <c r="N65" s="25" t="s">
        <v>59</v>
      </c>
      <c r="O65" s="67">
        <v>0</v>
      </c>
      <c r="P65" s="67">
        <f t="shared" si="15"/>
        <v>0</v>
      </c>
      <c r="Q65" s="26" t="s">
        <v>123</v>
      </c>
      <c r="R65" s="26">
        <v>0</v>
      </c>
      <c r="S65" s="26" t="s">
        <v>123</v>
      </c>
      <c r="T65" s="26" t="s">
        <v>123</v>
      </c>
      <c r="U65" s="60" t="s">
        <v>136</v>
      </c>
      <c r="V65" s="60" t="s">
        <v>53</v>
      </c>
      <c r="W65" s="60" t="s">
        <v>126</v>
      </c>
      <c r="X65" s="61" t="s">
        <v>190</v>
      </c>
      <c r="Y65" s="61" t="s">
        <v>184</v>
      </c>
      <c r="Z65" s="26" t="s">
        <v>123</v>
      </c>
      <c r="AA65" s="26" t="s">
        <v>123</v>
      </c>
      <c r="AB65" s="26" t="s">
        <v>123</v>
      </c>
      <c r="AC65" s="26" t="s">
        <v>123</v>
      </c>
      <c r="AD65" s="14" t="s">
        <v>107</v>
      </c>
      <c r="AE65" s="14" t="s">
        <v>121</v>
      </c>
      <c r="AF65" s="14">
        <v>876</v>
      </c>
      <c r="AG65" s="14" t="s">
        <v>122</v>
      </c>
      <c r="AH65" s="14">
        <v>1</v>
      </c>
      <c r="AI65" s="62">
        <v>45000000000</v>
      </c>
      <c r="AJ65" s="14" t="s">
        <v>71</v>
      </c>
      <c r="AK65" s="61" t="s">
        <v>184</v>
      </c>
      <c r="AL65" s="61" t="s">
        <v>184</v>
      </c>
      <c r="AM65" s="61" t="s">
        <v>191</v>
      </c>
      <c r="AN65" s="63" t="s">
        <v>187</v>
      </c>
      <c r="AO65" s="26" t="s">
        <v>123</v>
      </c>
      <c r="AP65" s="26" t="s">
        <v>123</v>
      </c>
      <c r="AQ65" s="26" t="s">
        <v>123</v>
      </c>
      <c r="AR65" s="26" t="s">
        <v>123</v>
      </c>
      <c r="AS65" s="26" t="s">
        <v>123</v>
      </c>
      <c r="AT65" s="26" t="s">
        <v>123</v>
      </c>
      <c r="AU65" s="26" t="s">
        <v>123</v>
      </c>
      <c r="AV65" s="26" t="s">
        <v>123</v>
      </c>
      <c r="AW65" s="26" t="s">
        <v>123</v>
      </c>
      <c r="AX65" s="26" t="s">
        <v>123</v>
      </c>
    </row>
    <row r="66" spans="1:50" x14ac:dyDescent="0.25">
      <c r="P66" s="43"/>
    </row>
    <row r="74" spans="1:50" x14ac:dyDescent="0.25">
      <c r="B74" s="1"/>
      <c r="G74" s="44"/>
      <c r="H74" s="1"/>
      <c r="I74" s="1"/>
      <c r="X74" s="1"/>
      <c r="AF74" s="1"/>
      <c r="AG74" s="1"/>
    </row>
    <row r="75" spans="1:50" x14ac:dyDescent="0.25">
      <c r="B75" s="1"/>
      <c r="G75" s="44"/>
      <c r="H75" s="1"/>
      <c r="I75" s="1"/>
      <c r="X75" s="1"/>
      <c r="AF75" s="1"/>
      <c r="AG75" s="1"/>
    </row>
    <row r="76" spans="1:50" x14ac:dyDescent="0.25">
      <c r="B76" s="1"/>
      <c r="H76" s="1"/>
      <c r="I76" s="1"/>
      <c r="X76" s="1"/>
      <c r="AF76" s="1"/>
      <c r="AG76" s="1"/>
    </row>
    <row r="79" spans="1:50" x14ac:dyDescent="0.25">
      <c r="B79" s="1"/>
      <c r="H79" s="1"/>
      <c r="I79" s="1"/>
      <c r="X79" s="1"/>
      <c r="AF79" s="1"/>
      <c r="AG79" s="1"/>
    </row>
    <row r="80" spans="1:50" x14ac:dyDescent="0.25">
      <c r="B80" s="1"/>
      <c r="H80" s="1"/>
      <c r="I80" s="1"/>
      <c r="X80" s="1"/>
      <c r="AF80" s="1"/>
      <c r="AG80" s="1"/>
    </row>
  </sheetData>
  <sheetProtection formatCells="0" formatColumns="0" formatRows="0" insertRows="0" deleteRows="0" sort="0" autoFilter="0"/>
  <autoFilter ref="A15:AX67"/>
  <mergeCells count="65">
    <mergeCell ref="A12:A14"/>
    <mergeCell ref="B12:B14"/>
    <mergeCell ref="C12:D12"/>
    <mergeCell ref="E12:E14"/>
    <mergeCell ref="F12:F14"/>
    <mergeCell ref="C13:C14"/>
    <mergeCell ref="D13:D14"/>
    <mergeCell ref="W12:W14"/>
    <mergeCell ref="X12:X14"/>
    <mergeCell ref="Y12:Y14"/>
    <mergeCell ref="N12:N14"/>
    <mergeCell ref="O12:O14"/>
    <mergeCell ref="P12:P14"/>
    <mergeCell ref="Q12:T13"/>
    <mergeCell ref="U12:U14"/>
    <mergeCell ref="V12:V14"/>
    <mergeCell ref="M12:M14"/>
    <mergeCell ref="G12:G14"/>
    <mergeCell ref="H12:H14"/>
    <mergeCell ref="I12:I14"/>
    <mergeCell ref="J12:J14"/>
    <mergeCell ref="K12:K14"/>
    <mergeCell ref="L12:L14"/>
    <mergeCell ref="AR13:AR14"/>
    <mergeCell ref="AX12:AX14"/>
    <mergeCell ref="Z13:Z14"/>
    <mergeCell ref="AA13:AA14"/>
    <mergeCell ref="AB13:AB14"/>
    <mergeCell ref="AC13:AC14"/>
    <mergeCell ref="AD13:AD14"/>
    <mergeCell ref="AE13:AE14"/>
    <mergeCell ref="AF13:AG13"/>
    <mergeCell ref="AH13:AH14"/>
    <mergeCell ref="AI13:AJ13"/>
    <mergeCell ref="Z12:AC12"/>
    <mergeCell ref="AD12:AM12"/>
    <mergeCell ref="AN12:AN14"/>
    <mergeCell ref="AO12:AO14"/>
    <mergeCell ref="AP12:AW12"/>
    <mergeCell ref="AK13:AK14"/>
    <mergeCell ref="AL13:AL14"/>
    <mergeCell ref="AM13:AM14"/>
    <mergeCell ref="AP13:AP14"/>
    <mergeCell ref="AQ13:AQ14"/>
    <mergeCell ref="AS13:AS14"/>
    <mergeCell ref="AT13:AT14"/>
    <mergeCell ref="AU13:AU14"/>
    <mergeCell ref="AV13:AV14"/>
    <mergeCell ref="AW13:AW14"/>
    <mergeCell ref="A2:D2"/>
    <mergeCell ref="A3:D3"/>
    <mergeCell ref="E3:F3"/>
    <mergeCell ref="A4:D4"/>
    <mergeCell ref="E4:F4"/>
    <mergeCell ref="A5:D5"/>
    <mergeCell ref="E5:F5"/>
    <mergeCell ref="A6:D6"/>
    <mergeCell ref="E6:F6"/>
    <mergeCell ref="A7:D7"/>
    <mergeCell ref="E7:F7"/>
    <mergeCell ref="A8:D8"/>
    <mergeCell ref="E8:F8"/>
    <mergeCell ref="A9:D9"/>
    <mergeCell ref="E9:F9"/>
    <mergeCell ref="A11:S11"/>
  </mergeCells>
  <conditionalFormatting sqref="J16:J21">
    <cfRule type="expression" dxfId="9" priority="11">
      <formula>J16=IFERROR(VLOOKUP(I16,#REF!,1,FALSE),"2_Только субъекты МСП")</formula>
    </cfRule>
    <cfRule type="expression" dxfId="8" priority="12">
      <formula>J16&lt;&gt;IF(I16=VLOOKUP(I16,#REF!,1,FALSE),"2_Только субъекты МСП")</formula>
    </cfRule>
  </conditionalFormatting>
  <conditionalFormatting sqref="J34:J42">
    <cfRule type="expression" dxfId="7" priority="9">
      <formula>J34=IFERROR(VLOOKUP(I34,#REF!,1,FALSE),"2_Только субъекты МСП")</formula>
    </cfRule>
    <cfRule type="expression" dxfId="6" priority="10">
      <formula>J34&lt;&gt;IF(I34=VLOOKUP(I34,#REF!,1,FALSE),"2_Только субъекты МСП")</formula>
    </cfRule>
  </conditionalFormatting>
  <conditionalFormatting sqref="J43">
    <cfRule type="expression" dxfId="5" priority="5">
      <formula>J43=IFERROR(VLOOKUP(I43,#REF!,1,FALSE),"2_Только субъекты МСП")</formula>
    </cfRule>
    <cfRule type="expression" dxfId="4" priority="6">
      <formula>J43&lt;&gt;IF(I43=VLOOKUP(I43,#REF!,1,FALSE),"2_Только субъекты МСП")</formula>
    </cfRule>
  </conditionalFormatting>
  <conditionalFormatting sqref="J62">
    <cfRule type="expression" dxfId="3" priority="1">
      <formula>J62=IFERROR(VLOOKUP(I62,#REF!,1,FALSE),"2_Только субъекты МСП")</formula>
    </cfRule>
    <cfRule type="expression" dxfId="2" priority="2">
      <formula>J62&lt;&gt;IF(I62=VLOOKUP(I62,#REF!,1,FALSE),"2_Только субъекты МСП")</formula>
    </cfRule>
  </conditionalFormatting>
  <conditionalFormatting sqref="J57">
    <cfRule type="expression" dxfId="1" priority="3">
      <formula>J57=IFERROR(VLOOKUP(I57,#REF!,1,FALSE),"2_Только субъекты МСП")</formula>
    </cfRule>
    <cfRule type="expression" dxfId="0" priority="4">
      <formula>J57&lt;&gt;IF(I57=VLOOKUP(I57,#REF!,1,FALSE),"2_Только субъекты МСП")</formula>
    </cfRule>
  </conditionalFormatting>
  <hyperlinks>
    <hyperlink ref="E6" r:id="rId1"/>
  </hyperlinks>
  <printOptions horizontalCentered="1"/>
  <pageMargins left="0.39370078740157483" right="0.39370078740157483" top="0.39370078740157483" bottom="0.39370078740157483" header="0.31496062992125984" footer="0.31496062992125984"/>
  <pageSetup paperSize="8" scale="52" fitToHeight="0" orientation="portrait" r:id="rId2"/>
  <ignoredErrors>
    <ignoredError sqref="AN31 AB30:AC30 AB24:AC24 AC22 AC19 AC20 AC21 AC26 AC25 AI50 AN53:AN54" numberStoredAsText="1"/>
    <ignoredError sqref="O44 P43 Q45:R45 R48 Q48 S48 O47 O45:O46 O48 P51" unlockedFormula="1"/>
    <ignoredError sqref="Q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 2020</vt:lpstr>
      <vt:lpstr>'проект 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Ивлева В.В.</cp:lastModifiedBy>
  <cp:lastPrinted>2019-12-28T12:50:32Z</cp:lastPrinted>
  <dcterms:created xsi:type="dcterms:W3CDTF">2019-10-15T13:25:09Z</dcterms:created>
  <dcterms:modified xsi:type="dcterms:W3CDTF">2020-03-06T06:22:34Z</dcterms:modified>
</cp:coreProperties>
</file>