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2800" windowHeight="967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2020'!$A$15:$AX$64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P51" i="1" l="1"/>
  <c r="P49" i="1" l="1"/>
  <c r="Q49" i="1" s="1"/>
  <c r="P25" i="1" l="1"/>
  <c r="Q25" i="1" s="1"/>
  <c r="R25" i="1" l="1"/>
  <c r="S47" i="1"/>
  <c r="R47" i="1"/>
  <c r="Q47" i="1"/>
  <c r="S46" i="1"/>
  <c r="R46" i="1"/>
  <c r="R44" i="1"/>
  <c r="Q44" i="1"/>
  <c r="Q46" i="1" l="1"/>
  <c r="P62" i="1"/>
  <c r="P61" i="1"/>
  <c r="P60" i="1"/>
  <c r="P59" i="1"/>
  <c r="Q59" i="1" s="1"/>
  <c r="R59" i="1" s="1"/>
  <c r="P57" i="1"/>
  <c r="P56" i="1"/>
  <c r="Q56" i="1" s="1"/>
  <c r="R56" i="1" s="1"/>
  <c r="P55" i="1"/>
  <c r="Q55" i="1" s="1"/>
  <c r="R55" i="1" s="1"/>
  <c r="P54" i="1"/>
  <c r="Q54" i="1" l="1"/>
  <c r="R54" i="1" s="1"/>
  <c r="Q61" i="1"/>
  <c r="R61" i="1" s="1"/>
  <c r="Q60" i="1"/>
  <c r="R60" i="1" s="1"/>
  <c r="O30" i="1" l="1"/>
  <c r="O46" i="1" l="1"/>
  <c r="R42" i="1"/>
  <c r="R41" i="1"/>
  <c r="R40" i="1"/>
  <c r="Q39" i="1"/>
  <c r="Q38" i="1"/>
  <c r="Q37" i="1"/>
  <c r="Q36" i="1"/>
  <c r="Q35" i="1"/>
  <c r="Q34" i="1"/>
  <c r="O33" i="1"/>
  <c r="R31" i="1"/>
  <c r="O31" i="1"/>
  <c r="O42" i="1"/>
  <c r="O41" i="1"/>
  <c r="O40" i="1"/>
  <c r="O39" i="1"/>
  <c r="O38" i="1"/>
  <c r="O37" i="1"/>
  <c r="O36" i="1"/>
  <c r="O35" i="1"/>
  <c r="O34" i="1"/>
  <c r="O48" i="1"/>
  <c r="O45" i="1"/>
  <c r="O44" i="1"/>
  <c r="P43" i="1"/>
  <c r="Q43" i="1" s="1"/>
  <c r="O24" i="1"/>
  <c r="S48" i="1" l="1"/>
  <c r="R48" i="1"/>
  <c r="Q48" i="1"/>
  <c r="O47" i="1"/>
  <c r="R45" i="1"/>
  <c r="Q45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Q33" i="1"/>
  <c r="R33" i="1" s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<sst xmlns="http://schemas.openxmlformats.org/spreadsheetml/2006/main" count="1716" uniqueCount="220">
  <si>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</si>
  <si>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</si>
  <si>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</si>
  <si>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</si>
  <si>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</si>
  <si>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</si>
  <si>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</si>
  <si>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</si>
  <si>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</si>
  <si>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</si>
  <si>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</si>
  <si>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</si>
  <si>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</si>
  <si>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</si>
  <si>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</si>
  <si>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</si>
  <si>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</si>
  <si>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</si>
  <si>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</si>
  <si>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</si>
  <si>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</si>
  <si>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</si>
  <si>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</si>
  <si>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</si>
  <si>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</si>
  <si>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</si>
  <si>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</si>
  <si>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</si>
  <si>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</si>
  <si>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</si>
  <si>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</si>
  <si>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</si>
  <si>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</si>
  <si>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</si>
  <si>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</si>
  <si>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</si>
  <si>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</si>
  <si>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</si>
  <si>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</si>
  <si>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</si>
  <si>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</si>
  <si>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</si>
  <si>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</si>
  <si>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</si>
  <si>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</si>
  <si>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</si>
  <si>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</si>
  <si>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</si>
  <si>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</si>
  <si>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</si>
  <si>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</si>
  <si>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</si>
  <si>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</si>
  <si>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</si>
  <si>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</si>
  <si>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</si>
  <si>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</si>
  <si>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</si>
  <si>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</si>
  <si>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</si>
  <si>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</si>
  <si>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</si>
  <si>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</si>
  <si>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</si>
  <si>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</si>
  <si>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</si>
  <si>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</si>
  <si>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</si>
  <si>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</si>
  <si>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</si>
  <si>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</si>
  <si>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</si>
  <si>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</si>
  <si>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</si>
  <si>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</si>
  <si>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</si>
  <si>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</si>
  <si>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</si>
  <si>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</si>
  <si>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</si>
  <si>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</si>
  <si>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</si>
  <si>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</si>
  <si>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</si>
  <si>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</si>
  <si>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</si>
  <si>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</si>
  <si>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</si>
  <si>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</si>
  <si>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</si>
  <si>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</si>
  <si>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</si>
  <si>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</si>
  <si>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</si>
  <si>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</si>
  <si>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</si>
  <si>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</si>
  <si>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</si>
  <si>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</si>
  <si>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</si>
  <si>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</si>
  <si>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</si>
  <si>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</si>
  <si>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</si>
  <si>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</si>
  <si>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</si>
  <si>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</si>
  <si>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</si>
  <si>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</si>
  <si>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</si>
  <si>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</si>
  <si>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</si>
  <si>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</si>
  <si>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</si>
  <si>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</si>
  <si>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</si>
  <si>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</si>
  <si>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</si>
  <si>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</si>
  <si>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</si>
  <si>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</si>
  <si>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</si>
  <si>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</si>
  <si>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</si>
  <si>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</si>
  <si>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</si>
  <si>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</si>
  <si>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</si>
  <si>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31.12.2020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</si>
  <si>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</si>
  <si>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</si>
  <si>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</si>
  <si>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</si>
  <si>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</si>
  <si>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</si>
  <si>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</si>
  <si>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</si>
  <si>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</si>
  <si>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</si>
  <si>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</si>
  <si>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</si>
  <si>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</si>
  <si>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</si>
  <si>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</si>
  <si>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</si>
  <si>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</si>
  <si>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</si>
  <si>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</si>
  <si>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</si>
  <si>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</si>
  <si>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</si>
  <si>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</si>
  <si>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</si>
  <si>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</si>
  <si>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</si>
  <si>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Аренда нежилого помещения (г.Сургут)</t>
  </si>
  <si>
    <t>Аренда нежилого помещения  (г.Сургут)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</si>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</sst>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70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Обычный" xfId="0" builtinId="0"/>
    <cellStyle name="Обычный_Исполнительный аппарат МРСК Центра и Приволжья" xfId="2"/>
    <cellStyle name="Стиль 1 2" xfId="4"/>
    <cellStyle name="Финансовый" xfId="1" builtinId="3"/>
    <cellStyle name="Финансовый 2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7"/>
  <sheetViews>
    <sheetView tabSelected="1" zoomScaleNormal="100" zoomScalePageLayoutView="30" workbookViewId="0">
      <pane xSplit="13" ySplit="15" topLeftCell="N52" activePane="bottomRight" state="frozen"/>
      <selection pane="topRight" activeCell="N1" sqref="N1"/>
      <selection pane="bottomLeft" activeCell="A16" sqref="A16"/>
      <selection pane="bottomRight" activeCell="G52" sqref="G52"/>
    </sheetView>
  </sheetViews>
  <sheetFormatPr defaultColWidth="9.140625" defaultRowHeight="12.75" outlineLevelRow="1" x14ac:dyDescent="0.25"/>
  <cols>
    <col min="1" max="1" width="7.140625" style="1" customWidth="1"/>
    <col min="2" max="2" width="8.28515625" style="2" customWidth="1"/>
    <col min="3" max="3" width="9.5703125" style="1" customWidth="1"/>
    <col min="4" max="4" width="16.42578125" style="1" customWidth="1"/>
    <col min="5" max="5" width="15.5703125" style="1" customWidth="1"/>
    <col min="6" max="6" width="8" style="1" customWidth="1"/>
    <col min="7" max="7" width="16.140625" style="1" customWidth="1"/>
    <col min="8" max="8" width="7.570312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6" customWidth="1"/>
    <col min="25" max="25" width="15.5703125" style="1" customWidth="1"/>
    <col min="26" max="26" width="11.140625" style="1" customWidth="1"/>
    <col min="27" max="27" width="10.28515625" style="1" customWidth="1"/>
    <col min="28" max="28" width="12.285156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 x14ac:dyDescent="0.2">
      <c r="A2" s="110"/>
      <c r="B2" s="111"/>
      <c r="C2" s="111"/>
      <c r="D2" s="111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 x14ac:dyDescent="0.2">
      <c r="A3" s="104" t="s">
        <v>170</v>
      </c>
      <c r="B3" s="105"/>
      <c r="C3" s="105"/>
      <c r="D3" s="105"/>
      <c r="E3" s="104" t="s">
        <v>53</v>
      </c>
      <c r="F3" s="104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 x14ac:dyDescent="0.2">
      <c r="A4" s="104" t="s">
        <v>171</v>
      </c>
      <c r="B4" s="105"/>
      <c r="C4" s="105"/>
      <c r="D4" s="105"/>
      <c r="E4" s="112" t="s">
        <v>172</v>
      </c>
      <c r="F4" s="112"/>
      <c r="G4" s="53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 x14ac:dyDescent="0.2">
      <c r="A5" s="104" t="s">
        <v>173</v>
      </c>
      <c r="B5" s="105"/>
      <c r="C5" s="105"/>
      <c r="D5" s="105"/>
      <c r="E5" s="106" t="s">
        <v>174</v>
      </c>
      <c r="F5" s="106"/>
      <c r="G5" s="53"/>
      <c r="H5" s="36"/>
      <c r="I5" s="36"/>
      <c r="J5" s="36"/>
      <c r="K5" s="53"/>
      <c r="L5" s="36"/>
      <c r="M5" s="36"/>
      <c r="N5" s="36"/>
      <c r="O5" s="37"/>
      <c r="P5" s="37"/>
      <c r="Q5" s="37"/>
      <c r="R5" s="37"/>
      <c r="S5" s="37"/>
    </row>
    <row r="6" spans="1:50" ht="15" x14ac:dyDescent="0.2">
      <c r="A6" s="104" t="s">
        <v>175</v>
      </c>
      <c r="B6" s="105"/>
      <c r="C6" s="105"/>
      <c r="D6" s="105"/>
      <c r="E6" s="109" t="s">
        <v>176</v>
      </c>
      <c r="F6" s="106"/>
      <c r="G6" s="39"/>
      <c r="H6" s="36"/>
      <c r="I6" s="36"/>
      <c r="J6" s="36"/>
      <c r="K6" s="53"/>
      <c r="L6" s="36"/>
      <c r="M6" s="36"/>
      <c r="N6" s="36"/>
      <c r="O6" s="37"/>
      <c r="P6" s="37"/>
      <c r="Q6" s="37"/>
      <c r="R6" s="37"/>
      <c r="S6" s="37"/>
    </row>
    <row r="7" spans="1:50" x14ac:dyDescent="0.2">
      <c r="A7" s="104" t="s">
        <v>32</v>
      </c>
      <c r="B7" s="105"/>
      <c r="C7" s="105"/>
      <c r="D7" s="105"/>
      <c r="E7" s="106">
        <v>7701025510</v>
      </c>
      <c r="F7" s="106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 x14ac:dyDescent="0.2">
      <c r="A8" s="104" t="s">
        <v>33</v>
      </c>
      <c r="B8" s="105"/>
      <c r="C8" s="105"/>
      <c r="D8" s="105"/>
      <c r="E8" s="106">
        <v>770101001</v>
      </c>
      <c r="F8" s="106"/>
      <c r="G8" s="53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 x14ac:dyDescent="0.2">
      <c r="A9" s="104" t="s">
        <v>177</v>
      </c>
      <c r="B9" s="105"/>
      <c r="C9" s="105"/>
      <c r="D9" s="105"/>
      <c r="E9" s="107">
        <v>45000000000</v>
      </c>
      <c r="F9" s="106"/>
      <c r="G9" s="53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6"/>
    </row>
    <row r="10" spans="1:50" s="2" customFormat="1" ht="15.75" customHeight="1" x14ac:dyDescent="0.25">
      <c r="A10" s="41"/>
      <c r="B10" s="54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6"/>
    </row>
    <row r="11" spans="1:50" s="2" customFormat="1" x14ac:dyDescent="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X11" s="66"/>
    </row>
    <row r="12" spans="1:50" s="29" customFormat="1" ht="48" customHeight="1" x14ac:dyDescent="0.25">
      <c r="A12" s="126" t="s">
        <v>1</v>
      </c>
      <c r="B12" s="126" t="s">
        <v>2</v>
      </c>
      <c r="C12" s="128" t="s">
        <v>3</v>
      </c>
      <c r="D12" s="129"/>
      <c r="E12" s="126" t="s">
        <v>4</v>
      </c>
      <c r="F12" s="126" t="s">
        <v>5</v>
      </c>
      <c r="G12" s="126" t="s">
        <v>6</v>
      </c>
      <c r="H12" s="126" t="s">
        <v>7</v>
      </c>
      <c r="I12" s="126" t="s">
        <v>8</v>
      </c>
      <c r="J12" s="126" t="s">
        <v>9</v>
      </c>
      <c r="K12" s="126" t="s">
        <v>10</v>
      </c>
      <c r="L12" s="126" t="s">
        <v>11</v>
      </c>
      <c r="M12" s="126" t="s">
        <v>12</v>
      </c>
      <c r="N12" s="126" t="s">
        <v>13</v>
      </c>
      <c r="O12" s="117" t="s">
        <v>14</v>
      </c>
      <c r="P12" s="117" t="s">
        <v>15</v>
      </c>
      <c r="Q12" s="139" t="s">
        <v>16</v>
      </c>
      <c r="R12" s="140"/>
      <c r="S12" s="140"/>
      <c r="T12" s="141"/>
      <c r="U12" s="126" t="s">
        <v>17</v>
      </c>
      <c r="V12" s="126" t="s">
        <v>18</v>
      </c>
      <c r="W12" s="126" t="s">
        <v>19</v>
      </c>
      <c r="X12" s="136" t="s">
        <v>20</v>
      </c>
      <c r="Y12" s="137" t="s">
        <v>21</v>
      </c>
      <c r="Z12" s="128" t="s">
        <v>22</v>
      </c>
      <c r="AA12" s="130"/>
      <c r="AB12" s="130"/>
      <c r="AC12" s="129"/>
      <c r="AD12" s="128" t="s">
        <v>23</v>
      </c>
      <c r="AE12" s="130"/>
      <c r="AF12" s="130"/>
      <c r="AG12" s="130"/>
      <c r="AH12" s="130"/>
      <c r="AI12" s="130"/>
      <c r="AJ12" s="130"/>
      <c r="AK12" s="130"/>
      <c r="AL12" s="130"/>
      <c r="AM12" s="129"/>
      <c r="AN12" s="126" t="s">
        <v>24</v>
      </c>
      <c r="AO12" s="126" t="s">
        <v>25</v>
      </c>
      <c r="AP12" s="132" t="s">
        <v>26</v>
      </c>
      <c r="AQ12" s="133"/>
      <c r="AR12" s="133"/>
      <c r="AS12" s="133"/>
      <c r="AT12" s="133"/>
      <c r="AU12" s="133"/>
      <c r="AV12" s="133"/>
      <c r="AW12" s="134"/>
      <c r="AX12" s="123" t="s">
        <v>27</v>
      </c>
    </row>
    <row r="13" spans="1:50" s="29" customFormat="1" ht="28.5" customHeight="1" x14ac:dyDescent="0.25">
      <c r="A13" s="131"/>
      <c r="B13" s="131"/>
      <c r="C13" s="119" t="s">
        <v>28</v>
      </c>
      <c r="D13" s="119" t="s">
        <v>29</v>
      </c>
      <c r="E13" s="131"/>
      <c r="F13" s="131"/>
      <c r="G13" s="131"/>
      <c r="H13" s="135"/>
      <c r="I13" s="135"/>
      <c r="J13" s="131"/>
      <c r="K13" s="131"/>
      <c r="L13" s="131"/>
      <c r="M13" s="131"/>
      <c r="N13" s="131"/>
      <c r="O13" s="138"/>
      <c r="P13" s="138"/>
      <c r="Q13" s="142"/>
      <c r="R13" s="143"/>
      <c r="S13" s="143"/>
      <c r="T13" s="144"/>
      <c r="U13" s="131"/>
      <c r="V13" s="131"/>
      <c r="W13" s="131"/>
      <c r="X13" s="136"/>
      <c r="Y13" s="137"/>
      <c r="Z13" s="119" t="s">
        <v>30</v>
      </c>
      <c r="AA13" s="119" t="s">
        <v>31</v>
      </c>
      <c r="AB13" s="126" t="s">
        <v>32</v>
      </c>
      <c r="AC13" s="126" t="s">
        <v>33</v>
      </c>
      <c r="AD13" s="126" t="s">
        <v>34</v>
      </c>
      <c r="AE13" s="119" t="s">
        <v>35</v>
      </c>
      <c r="AF13" s="128" t="s">
        <v>36</v>
      </c>
      <c r="AG13" s="129"/>
      <c r="AH13" s="119" t="s">
        <v>37</v>
      </c>
      <c r="AI13" s="128" t="s">
        <v>38</v>
      </c>
      <c r="AJ13" s="129"/>
      <c r="AK13" s="117" t="s">
        <v>39</v>
      </c>
      <c r="AL13" s="119" t="s">
        <v>40</v>
      </c>
      <c r="AM13" s="121" t="s">
        <v>41</v>
      </c>
      <c r="AN13" s="131"/>
      <c r="AO13" s="131"/>
      <c r="AP13" s="113" t="s">
        <v>42</v>
      </c>
      <c r="AQ13" s="113" t="s">
        <v>43</v>
      </c>
      <c r="AR13" s="113" t="s">
        <v>44</v>
      </c>
      <c r="AS13" s="113" t="s">
        <v>45</v>
      </c>
      <c r="AT13" s="113" t="s">
        <v>46</v>
      </c>
      <c r="AU13" s="115" t="s">
        <v>47</v>
      </c>
      <c r="AV13" s="115" t="s">
        <v>48</v>
      </c>
      <c r="AW13" s="113" t="s">
        <v>49</v>
      </c>
      <c r="AX13" s="124"/>
    </row>
    <row r="14" spans="1:50" s="2" customFormat="1" ht="49.5" customHeight="1" x14ac:dyDescent="0.25">
      <c r="A14" s="127"/>
      <c r="B14" s="127"/>
      <c r="C14" s="120"/>
      <c r="D14" s="120"/>
      <c r="E14" s="127"/>
      <c r="F14" s="127"/>
      <c r="G14" s="127"/>
      <c r="H14" s="120"/>
      <c r="I14" s="120"/>
      <c r="J14" s="127"/>
      <c r="K14" s="127"/>
      <c r="L14" s="127"/>
      <c r="M14" s="127"/>
      <c r="N14" s="127"/>
      <c r="O14" s="118"/>
      <c r="P14" s="118"/>
      <c r="Q14" s="3">
        <v>2020</v>
      </c>
      <c r="R14" s="3">
        <v>2021</v>
      </c>
      <c r="S14" s="3">
        <v>2022</v>
      </c>
      <c r="T14" s="3">
        <v>2023</v>
      </c>
      <c r="U14" s="127"/>
      <c r="V14" s="127"/>
      <c r="W14" s="127"/>
      <c r="X14" s="136"/>
      <c r="Y14" s="137"/>
      <c r="Z14" s="120"/>
      <c r="AA14" s="120"/>
      <c r="AB14" s="127"/>
      <c r="AC14" s="127"/>
      <c r="AD14" s="127"/>
      <c r="AE14" s="120"/>
      <c r="AF14" s="10" t="s">
        <v>50</v>
      </c>
      <c r="AG14" s="10" t="s">
        <v>51</v>
      </c>
      <c r="AH14" s="120"/>
      <c r="AI14" s="10" t="s">
        <v>52</v>
      </c>
      <c r="AJ14" s="10" t="s">
        <v>51</v>
      </c>
      <c r="AK14" s="118"/>
      <c r="AL14" s="120"/>
      <c r="AM14" s="122"/>
      <c r="AN14" s="127"/>
      <c r="AO14" s="127"/>
      <c r="AP14" s="114"/>
      <c r="AQ14" s="114"/>
      <c r="AR14" s="114"/>
      <c r="AS14" s="114"/>
      <c r="AT14" s="114"/>
      <c r="AU14" s="116"/>
      <c r="AV14" s="116"/>
      <c r="AW14" s="114"/>
      <c r="AX14" s="125"/>
    </row>
    <row r="15" spans="1:50" s="2" customFormat="1" ht="31.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78.75" customHeight="1" outlineLevel="1" x14ac:dyDescent="0.25">
      <c r="A16" s="17">
        <v>4</v>
      </c>
      <c r="B16" s="24">
        <v>45</v>
      </c>
      <c r="C16" s="18" t="s">
        <v>53</v>
      </c>
      <c r="D16" s="5" t="s">
        <v>54</v>
      </c>
      <c r="E16" s="17" t="s">
        <v>55</v>
      </c>
      <c r="F16" s="18">
        <v>1</v>
      </c>
      <c r="G16" s="6" t="s">
        <v>56</v>
      </c>
      <c r="H16" s="14" t="s">
        <v>57</v>
      </c>
      <c r="I16" s="14" t="s">
        <v>57</v>
      </c>
      <c r="J16" s="19">
        <v>2</v>
      </c>
      <c r="K16" s="25" t="s">
        <v>123</v>
      </c>
      <c r="L16" s="18" t="s">
        <v>58</v>
      </c>
      <c r="M16" s="18" t="s">
        <v>92</v>
      </c>
      <c r="N16" s="18" t="s">
        <v>59</v>
      </c>
      <c r="O16" s="42">
        <v>606</v>
      </c>
      <c r="P16" s="42">
        <f>O16*1.2</f>
        <v>727.19999999999993</v>
      </c>
      <c r="Q16" s="20">
        <f>P16*(12-3)/12</f>
        <v>545.4</v>
      </c>
      <c r="R16" s="20">
        <f>P16-Q16</f>
        <v>181.79999999999995</v>
      </c>
      <c r="S16" s="20" t="s">
        <v>123</v>
      </c>
      <c r="T16" s="20" t="s">
        <v>123</v>
      </c>
      <c r="U16" s="6" t="s">
        <v>136</v>
      </c>
      <c r="V16" s="6" t="s">
        <v>53</v>
      </c>
      <c r="W16" s="6" t="s">
        <v>126</v>
      </c>
      <c r="X16" s="15">
        <v>43921</v>
      </c>
      <c r="Y16" s="15">
        <v>43951</v>
      </c>
      <c r="Z16" s="20" t="s">
        <v>123</v>
      </c>
      <c r="AA16" s="20" t="s">
        <v>123</v>
      </c>
      <c r="AB16" s="20" t="s">
        <v>123</v>
      </c>
      <c r="AC16" s="20" t="s">
        <v>123</v>
      </c>
      <c r="AD16" s="6" t="s">
        <v>56</v>
      </c>
      <c r="AE16" s="8" t="s">
        <v>121</v>
      </c>
      <c r="AF16" s="8">
        <v>876</v>
      </c>
      <c r="AG16" s="8" t="s">
        <v>122</v>
      </c>
      <c r="AH16" s="8">
        <v>1</v>
      </c>
      <c r="AI16" s="13">
        <v>45000000000</v>
      </c>
      <c r="AJ16" s="5" t="s">
        <v>71</v>
      </c>
      <c r="AK16" s="16" t="s">
        <v>73</v>
      </c>
      <c r="AL16" s="16" t="s">
        <v>73</v>
      </c>
      <c r="AM16" s="16" t="s">
        <v>74</v>
      </c>
      <c r="AN16" s="16" t="s">
        <v>124</v>
      </c>
      <c r="AO16" s="20" t="s">
        <v>123</v>
      </c>
      <c r="AP16" s="20" t="s">
        <v>123</v>
      </c>
      <c r="AQ16" s="20" t="s">
        <v>123</v>
      </c>
      <c r="AR16" s="20" t="s">
        <v>123</v>
      </c>
      <c r="AS16" s="20" t="s">
        <v>123</v>
      </c>
      <c r="AT16" s="20" t="s">
        <v>123</v>
      </c>
      <c r="AU16" s="20" t="s">
        <v>123</v>
      </c>
      <c r="AV16" s="20" t="s">
        <v>123</v>
      </c>
      <c r="AW16" s="20" t="s">
        <v>123</v>
      </c>
      <c r="AX16" s="20" t="s">
        <v>123</v>
      </c>
    </row>
    <row r="17" spans="1:50" s="7" customFormat="1" ht="63.75" outlineLevel="1" x14ac:dyDescent="0.25">
      <c r="A17" s="17">
        <v>4</v>
      </c>
      <c r="B17" s="24">
        <v>46</v>
      </c>
      <c r="C17" s="18" t="s">
        <v>53</v>
      </c>
      <c r="D17" s="5" t="s">
        <v>54</v>
      </c>
      <c r="E17" s="18" t="s">
        <v>88</v>
      </c>
      <c r="F17" s="18">
        <v>1</v>
      </c>
      <c r="G17" s="8" t="s">
        <v>60</v>
      </c>
      <c r="H17" s="14" t="s">
        <v>61</v>
      </c>
      <c r="I17" s="14" t="s">
        <v>62</v>
      </c>
      <c r="J17" s="19">
        <v>2</v>
      </c>
      <c r="K17" s="25" t="s">
        <v>123</v>
      </c>
      <c r="L17" s="18" t="s">
        <v>58</v>
      </c>
      <c r="M17" s="18" t="s">
        <v>92</v>
      </c>
      <c r="N17" s="18" t="s">
        <v>59</v>
      </c>
      <c r="O17" s="42">
        <v>1650</v>
      </c>
      <c r="P17" s="42">
        <f>O17*1.2</f>
        <v>1980</v>
      </c>
      <c r="Q17" s="20">
        <f>P17*(12-3)/12</f>
        <v>1485</v>
      </c>
      <c r="R17" s="20">
        <f>P17-Q17</f>
        <v>495</v>
      </c>
      <c r="S17" s="20" t="s">
        <v>123</v>
      </c>
      <c r="T17" s="20" t="s">
        <v>123</v>
      </c>
      <c r="U17" s="6" t="s">
        <v>136</v>
      </c>
      <c r="V17" s="6" t="s">
        <v>53</v>
      </c>
      <c r="W17" s="6" t="s">
        <v>126</v>
      </c>
      <c r="X17" s="28">
        <v>43921</v>
      </c>
      <c r="Y17" s="15">
        <v>43951</v>
      </c>
      <c r="Z17" s="20" t="s">
        <v>123</v>
      </c>
      <c r="AA17" s="20" t="s">
        <v>123</v>
      </c>
      <c r="AB17" s="20" t="s">
        <v>123</v>
      </c>
      <c r="AC17" s="20" t="s">
        <v>123</v>
      </c>
      <c r="AD17" s="8" t="s">
        <v>60</v>
      </c>
      <c r="AE17" s="8" t="s">
        <v>121</v>
      </c>
      <c r="AF17" s="8">
        <v>876</v>
      </c>
      <c r="AG17" s="8" t="s">
        <v>122</v>
      </c>
      <c r="AH17" s="8">
        <v>1</v>
      </c>
      <c r="AI17" s="13">
        <v>45000000000</v>
      </c>
      <c r="AJ17" s="5" t="s">
        <v>71</v>
      </c>
      <c r="AK17" s="9" t="s">
        <v>73</v>
      </c>
      <c r="AL17" s="9" t="s">
        <v>73</v>
      </c>
      <c r="AM17" s="9" t="s">
        <v>74</v>
      </c>
      <c r="AN17" s="16" t="s">
        <v>124</v>
      </c>
      <c r="AO17" s="20" t="s">
        <v>123</v>
      </c>
      <c r="AP17" s="20" t="s">
        <v>123</v>
      </c>
      <c r="AQ17" s="20" t="s">
        <v>123</v>
      </c>
      <c r="AR17" s="20" t="s">
        <v>123</v>
      </c>
      <c r="AS17" s="20" t="s">
        <v>123</v>
      </c>
      <c r="AT17" s="20" t="s">
        <v>123</v>
      </c>
      <c r="AU17" s="20" t="s">
        <v>123</v>
      </c>
      <c r="AV17" s="20" t="s">
        <v>123</v>
      </c>
      <c r="AW17" s="20" t="s">
        <v>123</v>
      </c>
      <c r="AX17" s="20" t="s">
        <v>123</v>
      </c>
    </row>
    <row r="18" spans="1:50" s="7" customFormat="1" ht="92.25" customHeight="1" outlineLevel="1" x14ac:dyDescent="0.25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3" si="0">P18-Q18</f>
        <v>275</v>
      </c>
      <c r="S18" s="20" t="s">
        <v>123</v>
      </c>
      <c r="T18" s="20" t="s">
        <v>123</v>
      </c>
      <c r="U18" s="6" t="s">
        <v>136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51" outlineLevel="1" x14ac:dyDescent="0.25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132</v>
      </c>
      <c r="X19" s="61" t="s">
        <v>66</v>
      </c>
      <c r="Y19" s="9" t="s">
        <v>66</v>
      </c>
      <c r="Z19" s="8" t="s">
        <v>130</v>
      </c>
      <c r="AA19" s="6" t="s">
        <v>77</v>
      </c>
      <c r="AB19" s="6" t="s">
        <v>192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 x14ac:dyDescent="0.25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6" t="s">
        <v>67</v>
      </c>
      <c r="H20" s="56" t="s">
        <v>64</v>
      </c>
      <c r="I20" s="56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132</v>
      </c>
      <c r="X20" s="61" t="s">
        <v>66</v>
      </c>
      <c r="Y20" s="9" t="s">
        <v>66</v>
      </c>
      <c r="Z20" s="56" t="s">
        <v>130</v>
      </c>
      <c r="AA20" s="6" t="s">
        <v>80</v>
      </c>
      <c r="AB20" s="6" t="s">
        <v>193</v>
      </c>
      <c r="AC20" s="6" t="s">
        <v>81</v>
      </c>
      <c r="AD20" s="56" t="s">
        <v>67</v>
      </c>
      <c r="AE20" s="56" t="s">
        <v>121</v>
      </c>
      <c r="AF20" s="56">
        <v>876</v>
      </c>
      <c r="AG20" s="56" t="s">
        <v>122</v>
      </c>
      <c r="AH20" s="56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64" customFormat="1" ht="51" outlineLevel="1" x14ac:dyDescent="0.25">
      <c r="A21" s="19">
        <v>4</v>
      </c>
      <c r="B21" s="57">
        <v>50</v>
      </c>
      <c r="C21" s="25" t="s">
        <v>53</v>
      </c>
      <c r="D21" s="58" t="s">
        <v>54</v>
      </c>
      <c r="E21" s="19" t="s">
        <v>55</v>
      </c>
      <c r="F21" s="25">
        <v>1</v>
      </c>
      <c r="G21" s="14" t="s">
        <v>68</v>
      </c>
      <c r="H21" s="14" t="s">
        <v>64</v>
      </c>
      <c r="I21" s="14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9">
        <v>173</v>
      </c>
      <c r="P21" s="59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60" t="s">
        <v>65</v>
      </c>
      <c r="V21" s="60" t="s">
        <v>53</v>
      </c>
      <c r="W21" s="60" t="s">
        <v>132</v>
      </c>
      <c r="X21" s="61" t="s">
        <v>69</v>
      </c>
      <c r="Y21" s="61" t="s">
        <v>69</v>
      </c>
      <c r="Z21" s="14" t="s">
        <v>130</v>
      </c>
      <c r="AA21" s="60" t="s">
        <v>82</v>
      </c>
      <c r="AB21" s="60" t="s">
        <v>194</v>
      </c>
      <c r="AC21" s="60" t="s">
        <v>83</v>
      </c>
      <c r="AD21" s="14" t="s">
        <v>68</v>
      </c>
      <c r="AE21" s="14" t="s">
        <v>121</v>
      </c>
      <c r="AF21" s="14">
        <v>876</v>
      </c>
      <c r="AG21" s="14" t="s">
        <v>122</v>
      </c>
      <c r="AH21" s="14">
        <v>1</v>
      </c>
      <c r="AI21" s="62">
        <v>92401000000</v>
      </c>
      <c r="AJ21" s="58" t="s">
        <v>84</v>
      </c>
      <c r="AK21" s="61" t="s">
        <v>69</v>
      </c>
      <c r="AL21" s="61" t="s">
        <v>69</v>
      </c>
      <c r="AM21" s="61" t="s">
        <v>85</v>
      </c>
      <c r="AN21" s="63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6" customFormat="1" ht="61.5" customHeight="1" outlineLevel="1" x14ac:dyDescent="0.25">
      <c r="A22" s="19">
        <v>4</v>
      </c>
      <c r="B22" s="57">
        <v>51</v>
      </c>
      <c r="C22" s="25" t="s">
        <v>53</v>
      </c>
      <c r="D22" s="58" t="s">
        <v>54</v>
      </c>
      <c r="E22" s="19" t="s">
        <v>55</v>
      </c>
      <c r="F22" s="25">
        <v>1</v>
      </c>
      <c r="G22" s="14" t="s">
        <v>195</v>
      </c>
      <c r="H22" s="14" t="s">
        <v>64</v>
      </c>
      <c r="I22" s="14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5">
        <v>410</v>
      </c>
      <c r="P22" s="59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60" t="s">
        <v>65</v>
      </c>
      <c r="V22" s="60" t="s">
        <v>53</v>
      </c>
      <c r="W22" s="60" t="s">
        <v>132</v>
      </c>
      <c r="X22" s="61" t="s">
        <v>69</v>
      </c>
      <c r="Y22" s="61" t="s">
        <v>69</v>
      </c>
      <c r="Z22" s="14" t="s">
        <v>130</v>
      </c>
      <c r="AA22" s="60" t="s">
        <v>86</v>
      </c>
      <c r="AB22" s="60" t="s">
        <v>196</v>
      </c>
      <c r="AC22" s="60" t="s">
        <v>81</v>
      </c>
      <c r="AD22" s="14" t="s">
        <v>70</v>
      </c>
      <c r="AE22" s="14" t="s">
        <v>121</v>
      </c>
      <c r="AF22" s="14">
        <v>876</v>
      </c>
      <c r="AG22" s="14" t="s">
        <v>122</v>
      </c>
      <c r="AH22" s="14">
        <v>1</v>
      </c>
      <c r="AI22" s="62">
        <v>45000000000</v>
      </c>
      <c r="AJ22" s="58" t="s">
        <v>71</v>
      </c>
      <c r="AK22" s="61" t="s">
        <v>69</v>
      </c>
      <c r="AL22" s="61" t="s">
        <v>69</v>
      </c>
      <c r="AM22" s="61" t="s">
        <v>87</v>
      </c>
      <c r="AN22" s="63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6" customFormat="1" ht="54" customHeight="1" x14ac:dyDescent="0.25">
      <c r="A23" s="25">
        <v>7</v>
      </c>
      <c r="B23" s="57">
        <v>52</v>
      </c>
      <c r="C23" s="25" t="s">
        <v>53</v>
      </c>
      <c r="D23" s="60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7">
        <v>2011.1684299999999</v>
      </c>
      <c r="P23" s="67">
        <f>O23*1.2</f>
        <v>2413.4021159999998</v>
      </c>
      <c r="Q23" s="59">
        <f>P23*(12-5)/12</f>
        <v>1407.8179009999997</v>
      </c>
      <c r="R23" s="59">
        <f t="shared" si="0"/>
        <v>1005.5842150000001</v>
      </c>
      <c r="S23" s="26" t="s">
        <v>123</v>
      </c>
      <c r="T23" s="26" t="s">
        <v>123</v>
      </c>
      <c r="U23" s="60" t="s">
        <v>136</v>
      </c>
      <c r="V23" s="60" t="s">
        <v>53</v>
      </c>
      <c r="W23" s="60" t="s">
        <v>126</v>
      </c>
      <c r="X23" s="61" t="s">
        <v>73</v>
      </c>
      <c r="Y23" s="61" t="s">
        <v>69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2">
        <v>45000000000</v>
      </c>
      <c r="AJ23" s="14" t="s">
        <v>71</v>
      </c>
      <c r="AK23" s="61" t="s">
        <v>69</v>
      </c>
      <c r="AL23" s="61" t="s">
        <v>69</v>
      </c>
      <c r="AM23" s="61" t="s">
        <v>85</v>
      </c>
      <c r="AN23" s="63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6" customFormat="1" ht="53.25" customHeight="1" x14ac:dyDescent="0.25">
      <c r="A24" s="25">
        <v>7</v>
      </c>
      <c r="B24" s="57">
        <v>53</v>
      </c>
      <c r="C24" s="25" t="s">
        <v>53</v>
      </c>
      <c r="D24" s="60" t="s">
        <v>113</v>
      </c>
      <c r="E24" s="25" t="s">
        <v>93</v>
      </c>
      <c r="F24" s="25">
        <v>1</v>
      </c>
      <c r="G24" s="14" t="s">
        <v>197</v>
      </c>
      <c r="H24" s="14" t="s">
        <v>94</v>
      </c>
      <c r="I24" s="14" t="s">
        <v>94</v>
      </c>
      <c r="J24" s="23">
        <v>1</v>
      </c>
      <c r="K24" s="25" t="s">
        <v>135</v>
      </c>
      <c r="L24" s="25" t="s">
        <v>58</v>
      </c>
      <c r="M24" s="25" t="s">
        <v>92</v>
      </c>
      <c r="N24" s="25" t="s">
        <v>59</v>
      </c>
      <c r="O24" s="67">
        <f>P24/1.2</f>
        <v>14583.333333333334</v>
      </c>
      <c r="P24" s="67">
        <v>17500</v>
      </c>
      <c r="Q24" s="59">
        <f t="shared" si="2"/>
        <v>10208.333333333334</v>
      </c>
      <c r="R24" s="59">
        <f t="shared" si="0"/>
        <v>7291.6666666666661</v>
      </c>
      <c r="S24" s="25" t="s">
        <v>123</v>
      </c>
      <c r="T24" s="25" t="s">
        <v>123</v>
      </c>
      <c r="U24" s="60" t="s">
        <v>65</v>
      </c>
      <c r="V24" s="60" t="s">
        <v>53</v>
      </c>
      <c r="W24" s="60" t="s">
        <v>132</v>
      </c>
      <c r="X24" s="61" t="s">
        <v>69</v>
      </c>
      <c r="Y24" s="61" t="s">
        <v>69</v>
      </c>
      <c r="Z24" s="22" t="s">
        <v>131</v>
      </c>
      <c r="AA24" s="60" t="s">
        <v>114</v>
      </c>
      <c r="AB24" s="60" t="s">
        <v>115</v>
      </c>
      <c r="AC24" s="60" t="s">
        <v>78</v>
      </c>
      <c r="AD24" s="14" t="s">
        <v>197</v>
      </c>
      <c r="AE24" s="14" t="s">
        <v>121</v>
      </c>
      <c r="AF24" s="14">
        <v>876</v>
      </c>
      <c r="AG24" s="14" t="s">
        <v>122</v>
      </c>
      <c r="AH24" s="14">
        <v>1</v>
      </c>
      <c r="AI24" s="62">
        <v>45000000000</v>
      </c>
      <c r="AJ24" s="14" t="s">
        <v>71</v>
      </c>
      <c r="AK24" s="61" t="s">
        <v>69</v>
      </c>
      <c r="AL24" s="61" t="s">
        <v>69</v>
      </c>
      <c r="AM24" s="61" t="s">
        <v>85</v>
      </c>
      <c r="AN24" s="63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6" customFormat="1" ht="61.5" customHeight="1" x14ac:dyDescent="0.25">
      <c r="A25" s="25">
        <v>7</v>
      </c>
      <c r="B25" s="57">
        <v>54</v>
      </c>
      <c r="C25" s="25" t="s">
        <v>53</v>
      </c>
      <c r="D25" s="60" t="s">
        <v>113</v>
      </c>
      <c r="E25" s="25" t="s">
        <v>96</v>
      </c>
      <c r="F25" s="25">
        <v>1</v>
      </c>
      <c r="G25" s="14" t="s">
        <v>95</v>
      </c>
      <c r="H25" s="14" t="s">
        <v>133</v>
      </c>
      <c r="I25" s="14" t="s">
        <v>133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7">
        <v>1796.6101699999999</v>
      </c>
      <c r="P25" s="67">
        <f>O25*1.2</f>
        <v>2155.9322039999997</v>
      </c>
      <c r="Q25" s="59">
        <f>P25*(12-6)/12</f>
        <v>1077.9661019999999</v>
      </c>
      <c r="R25" s="59">
        <f t="shared" si="0"/>
        <v>1077.9661019999999</v>
      </c>
      <c r="S25" s="25" t="s">
        <v>123</v>
      </c>
      <c r="T25" s="25" t="s">
        <v>123</v>
      </c>
      <c r="U25" s="60" t="s">
        <v>65</v>
      </c>
      <c r="V25" s="60" t="s">
        <v>53</v>
      </c>
      <c r="W25" s="60" t="s">
        <v>132</v>
      </c>
      <c r="X25" s="61" t="s">
        <v>127</v>
      </c>
      <c r="Y25" s="61" t="s">
        <v>127</v>
      </c>
      <c r="Z25" s="22" t="s">
        <v>130</v>
      </c>
      <c r="AA25" s="60" t="s">
        <v>116</v>
      </c>
      <c r="AB25" s="60" t="s">
        <v>198</v>
      </c>
      <c r="AC25" s="60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2">
        <v>45000000000</v>
      </c>
      <c r="AJ25" s="14" t="s">
        <v>71</v>
      </c>
      <c r="AK25" s="61" t="s">
        <v>127</v>
      </c>
      <c r="AL25" s="61" t="s">
        <v>127</v>
      </c>
      <c r="AM25" s="61" t="s">
        <v>129</v>
      </c>
      <c r="AN25" s="63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6" customFormat="1" ht="51.75" customHeight="1" x14ac:dyDescent="0.25">
      <c r="A26" s="25">
        <v>7</v>
      </c>
      <c r="B26" s="57">
        <v>55</v>
      </c>
      <c r="C26" s="25" t="s">
        <v>53</v>
      </c>
      <c r="D26" s="60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7">
        <v>2700</v>
      </c>
      <c r="P26" s="67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60" t="s">
        <v>65</v>
      </c>
      <c r="V26" s="60" t="s">
        <v>53</v>
      </c>
      <c r="W26" s="60" t="s">
        <v>132</v>
      </c>
      <c r="X26" s="61" t="s">
        <v>127</v>
      </c>
      <c r="Y26" s="61" t="s">
        <v>127</v>
      </c>
      <c r="Z26" s="22" t="s">
        <v>130</v>
      </c>
      <c r="AA26" s="60" t="s">
        <v>116</v>
      </c>
      <c r="AB26" s="60" t="s">
        <v>198</v>
      </c>
      <c r="AC26" s="60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2">
        <v>45000000000</v>
      </c>
      <c r="AJ26" s="14" t="s">
        <v>71</v>
      </c>
      <c r="AK26" s="61" t="s">
        <v>127</v>
      </c>
      <c r="AL26" s="61" t="s">
        <v>127</v>
      </c>
      <c r="AM26" s="61" t="s">
        <v>129</v>
      </c>
      <c r="AN26" s="63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6" customFormat="1" ht="41.45" customHeight="1" x14ac:dyDescent="0.25">
      <c r="A27" s="25">
        <v>7</v>
      </c>
      <c r="B27" s="57">
        <v>56</v>
      </c>
      <c r="C27" s="25" t="s">
        <v>53</v>
      </c>
      <c r="D27" s="60" t="s">
        <v>113</v>
      </c>
      <c r="E27" s="25" t="s">
        <v>96</v>
      </c>
      <c r="F27" s="25">
        <v>1</v>
      </c>
      <c r="G27" s="14" t="s">
        <v>99</v>
      </c>
      <c r="H27" s="14" t="s">
        <v>133</v>
      </c>
      <c r="I27" s="14" t="s">
        <v>134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7">
        <v>1000</v>
      </c>
      <c r="P27" s="67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60" t="s">
        <v>136</v>
      </c>
      <c r="V27" s="60" t="s">
        <v>53</v>
      </c>
      <c r="W27" s="60" t="s">
        <v>126</v>
      </c>
      <c r="X27" s="61" t="s">
        <v>69</v>
      </c>
      <c r="Y27" s="61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4" t="s">
        <v>99</v>
      </c>
      <c r="AE27" s="14" t="s">
        <v>121</v>
      </c>
      <c r="AF27" s="14">
        <v>876</v>
      </c>
      <c r="AG27" s="14" t="s">
        <v>122</v>
      </c>
      <c r="AH27" s="14">
        <v>1</v>
      </c>
      <c r="AI27" s="62">
        <v>45000000000</v>
      </c>
      <c r="AJ27" s="14" t="s">
        <v>71</v>
      </c>
      <c r="AK27" s="61" t="s">
        <v>127</v>
      </c>
      <c r="AL27" s="61" t="s">
        <v>127</v>
      </c>
      <c r="AM27" s="61" t="s">
        <v>129</v>
      </c>
      <c r="AN27" s="63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6" customFormat="1" ht="41.45" customHeight="1" x14ac:dyDescent="0.25">
      <c r="A28" s="25">
        <v>7</v>
      </c>
      <c r="B28" s="57">
        <v>57</v>
      </c>
      <c r="C28" s="25" t="s">
        <v>53</v>
      </c>
      <c r="D28" s="60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7">
        <v>500</v>
      </c>
      <c r="P28" s="67">
        <f t="shared" si="3"/>
        <v>600</v>
      </c>
      <c r="Q28" s="67">
        <f>P28</f>
        <v>600</v>
      </c>
      <c r="R28" s="26" t="s">
        <v>123</v>
      </c>
      <c r="S28" s="25" t="s">
        <v>123</v>
      </c>
      <c r="T28" s="25" t="s">
        <v>123</v>
      </c>
      <c r="U28" s="60" t="s">
        <v>136</v>
      </c>
      <c r="V28" s="60" t="s">
        <v>53</v>
      </c>
      <c r="W28" s="60" t="s">
        <v>126</v>
      </c>
      <c r="X28" s="61" t="s">
        <v>73</v>
      </c>
      <c r="Y28" s="61" t="s">
        <v>69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2">
        <v>45000000000</v>
      </c>
      <c r="AJ28" s="14" t="s">
        <v>71</v>
      </c>
      <c r="AK28" s="61" t="s">
        <v>69</v>
      </c>
      <c r="AL28" s="61" t="s">
        <v>69</v>
      </c>
      <c r="AM28" s="61" t="s">
        <v>69</v>
      </c>
      <c r="AN28" s="61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6" customFormat="1" ht="41.45" customHeight="1" x14ac:dyDescent="0.25">
      <c r="A29" s="25">
        <v>7</v>
      </c>
      <c r="B29" s="57">
        <v>58</v>
      </c>
      <c r="C29" s="25" t="s">
        <v>53</v>
      </c>
      <c r="D29" s="60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7">
        <f>P29/1.2</f>
        <v>2083.3333333333335</v>
      </c>
      <c r="P29" s="67">
        <v>2500</v>
      </c>
      <c r="Q29" s="59">
        <f t="shared" ref="Q29:Q30" si="5">P29*(12-5)/12</f>
        <v>1458.3333333333333</v>
      </c>
      <c r="R29" s="59">
        <f t="shared" si="0"/>
        <v>1041.6666666666667</v>
      </c>
      <c r="S29" s="25" t="s">
        <v>123</v>
      </c>
      <c r="T29" s="25" t="s">
        <v>123</v>
      </c>
      <c r="U29" s="60" t="s">
        <v>105</v>
      </c>
      <c r="V29" s="60" t="s">
        <v>53</v>
      </c>
      <c r="W29" s="60" t="s">
        <v>126</v>
      </c>
      <c r="X29" s="61" t="s">
        <v>73</v>
      </c>
      <c r="Y29" s="61" t="s">
        <v>69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2">
        <v>45000000000</v>
      </c>
      <c r="AJ29" s="14" t="s">
        <v>71</v>
      </c>
      <c r="AK29" s="61" t="s">
        <v>69</v>
      </c>
      <c r="AL29" s="61" t="s">
        <v>69</v>
      </c>
      <c r="AM29" s="61" t="s">
        <v>85</v>
      </c>
      <c r="AN29" s="63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6" customFormat="1" ht="64.5" customHeight="1" x14ac:dyDescent="0.25">
      <c r="A30" s="25">
        <v>7</v>
      </c>
      <c r="B30" s="57">
        <v>59</v>
      </c>
      <c r="C30" s="25" t="s">
        <v>53</v>
      </c>
      <c r="D30" s="60" t="s">
        <v>113</v>
      </c>
      <c r="E30" s="25" t="s">
        <v>93</v>
      </c>
      <c r="F30" s="25">
        <v>1</v>
      </c>
      <c r="G30" s="14" t="s">
        <v>199</v>
      </c>
      <c r="H30" s="14" t="s">
        <v>94</v>
      </c>
      <c r="I30" s="14" t="s">
        <v>94</v>
      </c>
      <c r="J30" s="23">
        <v>1</v>
      </c>
      <c r="K30" s="25" t="s">
        <v>135</v>
      </c>
      <c r="L30" s="25" t="s">
        <v>58</v>
      </c>
      <c r="M30" s="25" t="s">
        <v>92</v>
      </c>
      <c r="N30" s="25" t="s">
        <v>59</v>
      </c>
      <c r="O30" s="67">
        <f>291.885*12*1.1+50*12</f>
        <v>4452.8819999999996</v>
      </c>
      <c r="P30" s="67">
        <v>4452.8819999999996</v>
      </c>
      <c r="Q30" s="59">
        <f t="shared" si="5"/>
        <v>2597.5144999999998</v>
      </c>
      <c r="R30" s="59">
        <f t="shared" si="0"/>
        <v>1855.3674999999998</v>
      </c>
      <c r="S30" s="25" t="s">
        <v>123</v>
      </c>
      <c r="T30" s="25" t="s">
        <v>123</v>
      </c>
      <c r="U30" s="60" t="s">
        <v>65</v>
      </c>
      <c r="V30" s="60" t="s">
        <v>53</v>
      </c>
      <c r="W30" s="60" t="s">
        <v>132</v>
      </c>
      <c r="X30" s="61" t="s">
        <v>73</v>
      </c>
      <c r="Y30" s="61" t="s">
        <v>73</v>
      </c>
      <c r="Z30" s="22" t="s">
        <v>131</v>
      </c>
      <c r="AA30" s="60" t="s">
        <v>118</v>
      </c>
      <c r="AB30" s="60" t="s">
        <v>119</v>
      </c>
      <c r="AC30" s="60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2">
        <v>92401000000</v>
      </c>
      <c r="AJ30" s="58" t="s">
        <v>84</v>
      </c>
      <c r="AK30" s="61" t="s">
        <v>73</v>
      </c>
      <c r="AL30" s="61" t="s">
        <v>73</v>
      </c>
      <c r="AM30" s="61" t="s">
        <v>87</v>
      </c>
      <c r="AN30" s="63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6" customFormat="1" ht="62.25" customHeight="1" x14ac:dyDescent="0.25">
      <c r="A31" s="25">
        <v>7</v>
      </c>
      <c r="B31" s="57">
        <v>60</v>
      </c>
      <c r="C31" s="25" t="s">
        <v>53</v>
      </c>
      <c r="D31" s="60" t="s">
        <v>113</v>
      </c>
      <c r="E31" s="25" t="s">
        <v>96</v>
      </c>
      <c r="F31" s="25">
        <v>1</v>
      </c>
      <c r="G31" s="14" t="s">
        <v>107</v>
      </c>
      <c r="H31" s="14" t="s">
        <v>108</v>
      </c>
      <c r="I31" s="14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67">
        <f>P31/1.2</f>
        <v>1833.3333333333335</v>
      </c>
      <c r="P31" s="67">
        <v>2200</v>
      </c>
      <c r="Q31" s="26" t="s">
        <v>123</v>
      </c>
      <c r="R31" s="26">
        <f>P31</f>
        <v>2200</v>
      </c>
      <c r="S31" s="26" t="s">
        <v>123</v>
      </c>
      <c r="T31" s="26" t="s">
        <v>123</v>
      </c>
      <c r="U31" s="60" t="s">
        <v>136</v>
      </c>
      <c r="V31" s="60" t="s">
        <v>53</v>
      </c>
      <c r="W31" s="60" t="s">
        <v>126</v>
      </c>
      <c r="X31" s="61" t="s">
        <v>75</v>
      </c>
      <c r="Y31" s="61" t="s">
        <v>128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4" t="s">
        <v>107</v>
      </c>
      <c r="AE31" s="14" t="s">
        <v>121</v>
      </c>
      <c r="AF31" s="14">
        <v>876</v>
      </c>
      <c r="AG31" s="14" t="s">
        <v>122</v>
      </c>
      <c r="AH31" s="14">
        <v>1</v>
      </c>
      <c r="AI31" s="62">
        <v>45000000000</v>
      </c>
      <c r="AJ31" s="14" t="s">
        <v>71</v>
      </c>
      <c r="AK31" s="61" t="s">
        <v>128</v>
      </c>
      <c r="AL31" s="61" t="s">
        <v>128</v>
      </c>
      <c r="AM31" s="61" t="s">
        <v>137</v>
      </c>
      <c r="AN31" s="63" t="s">
        <v>138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6" customFormat="1" ht="39.6" customHeight="1" x14ac:dyDescent="0.25">
      <c r="A32" s="25">
        <v>7</v>
      </c>
      <c r="B32" s="57">
        <v>61</v>
      </c>
      <c r="C32" s="25" t="s">
        <v>53</v>
      </c>
      <c r="D32" s="60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7">
        <v>3600</v>
      </c>
      <c r="P32" s="67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60" t="s">
        <v>136</v>
      </c>
      <c r="V32" s="60" t="s">
        <v>53</v>
      </c>
      <c r="W32" s="60" t="s">
        <v>126</v>
      </c>
      <c r="X32" s="61" t="s">
        <v>73</v>
      </c>
      <c r="Y32" s="61" t="s">
        <v>69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2">
        <v>45000000000</v>
      </c>
      <c r="AJ32" s="14" t="s">
        <v>71</v>
      </c>
      <c r="AK32" s="61" t="s">
        <v>69</v>
      </c>
      <c r="AL32" s="61" t="s">
        <v>69</v>
      </c>
      <c r="AM32" s="61" t="s">
        <v>69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50" s="66" customFormat="1" ht="58.5" customHeight="1" x14ac:dyDescent="0.25">
      <c r="A33" s="25">
        <v>7</v>
      </c>
      <c r="B33" s="57">
        <v>62</v>
      </c>
      <c r="C33" s="25" t="s">
        <v>53</v>
      </c>
      <c r="D33" s="60" t="s">
        <v>113</v>
      </c>
      <c r="E33" s="25" t="s">
        <v>96</v>
      </c>
      <c r="F33" s="25">
        <v>1</v>
      </c>
      <c r="G33" s="14" t="s">
        <v>111</v>
      </c>
      <c r="H33" s="14" t="s">
        <v>112</v>
      </c>
      <c r="I33" s="14" t="s">
        <v>139</v>
      </c>
      <c r="J33" s="23">
        <v>2</v>
      </c>
      <c r="K33" s="25" t="s">
        <v>123</v>
      </c>
      <c r="L33" s="25" t="s">
        <v>58</v>
      </c>
      <c r="M33" s="25" t="s">
        <v>92</v>
      </c>
      <c r="N33" s="25" t="s">
        <v>59</v>
      </c>
      <c r="O33" s="67">
        <f t="shared" ref="O33:O42" si="6">P33/1.2</f>
        <v>291.66666666666669</v>
      </c>
      <c r="P33" s="67">
        <v>350</v>
      </c>
      <c r="Q33" s="26">
        <f t="shared" ref="Q33" si="7">P33*(12-3)/12</f>
        <v>262.5</v>
      </c>
      <c r="R33" s="26">
        <f t="shared" si="0"/>
        <v>87.5</v>
      </c>
      <c r="S33" s="26" t="s">
        <v>123</v>
      </c>
      <c r="T33" s="26" t="s">
        <v>123</v>
      </c>
      <c r="U33" s="60" t="s">
        <v>136</v>
      </c>
      <c r="V33" s="60" t="s">
        <v>53</v>
      </c>
      <c r="W33" s="60" t="s">
        <v>126</v>
      </c>
      <c r="X33" s="27">
        <v>43921</v>
      </c>
      <c r="Y33" s="61" t="s">
        <v>73</v>
      </c>
      <c r="Z33" s="26" t="s">
        <v>123</v>
      </c>
      <c r="AA33" s="26" t="s">
        <v>123</v>
      </c>
      <c r="AB33" s="26" t="s">
        <v>123</v>
      </c>
      <c r="AC33" s="26" t="s">
        <v>123</v>
      </c>
      <c r="AD33" s="14" t="s">
        <v>111</v>
      </c>
      <c r="AE33" s="14" t="s">
        <v>121</v>
      </c>
      <c r="AF33" s="14">
        <v>876</v>
      </c>
      <c r="AG33" s="14" t="s">
        <v>122</v>
      </c>
      <c r="AH33" s="14">
        <v>1</v>
      </c>
      <c r="AI33" s="62">
        <v>45000000000</v>
      </c>
      <c r="AJ33" s="14" t="s">
        <v>71</v>
      </c>
      <c r="AK33" s="61" t="s">
        <v>73</v>
      </c>
      <c r="AL33" s="61" t="s">
        <v>73</v>
      </c>
      <c r="AM33" s="61" t="s">
        <v>87</v>
      </c>
      <c r="AN33" s="63" t="s">
        <v>124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50" s="66" customFormat="1" ht="43.5" customHeight="1" x14ac:dyDescent="0.25">
      <c r="A34" s="19">
        <v>4</v>
      </c>
      <c r="B34" s="57">
        <v>63</v>
      </c>
      <c r="C34" s="25" t="s">
        <v>53</v>
      </c>
      <c r="D34" s="58" t="s">
        <v>140</v>
      </c>
      <c r="E34" s="25" t="s">
        <v>55</v>
      </c>
      <c r="F34" s="19">
        <v>1</v>
      </c>
      <c r="G34" s="19" t="s">
        <v>141</v>
      </c>
      <c r="H34" s="57" t="s">
        <v>57</v>
      </c>
      <c r="I34" s="57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9">
        <f t="shared" si="6"/>
        <v>1500</v>
      </c>
      <c r="P34" s="59">
        <v>1800</v>
      </c>
      <c r="Q34" s="26">
        <f t="shared" ref="Q34:Q39" si="8">P34</f>
        <v>1800</v>
      </c>
      <c r="R34" s="26" t="s">
        <v>123</v>
      </c>
      <c r="S34" s="26" t="s">
        <v>123</v>
      </c>
      <c r="T34" s="26" t="s">
        <v>123</v>
      </c>
      <c r="U34" s="19" t="s">
        <v>136</v>
      </c>
      <c r="V34" s="19" t="s">
        <v>53</v>
      </c>
      <c r="W34" s="19" t="s">
        <v>126</v>
      </c>
      <c r="X34" s="28">
        <v>43951</v>
      </c>
      <c r="Y34" s="28">
        <v>43982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141</v>
      </c>
      <c r="AE34" s="68" t="s">
        <v>121</v>
      </c>
      <c r="AF34" s="58">
        <v>876</v>
      </c>
      <c r="AG34" s="58" t="s">
        <v>122</v>
      </c>
      <c r="AH34" s="69">
        <v>1</v>
      </c>
      <c r="AI34" s="70">
        <v>92401000000</v>
      </c>
      <c r="AJ34" s="58" t="s">
        <v>84</v>
      </c>
      <c r="AK34" s="27">
        <v>44012</v>
      </c>
      <c r="AL34" s="27">
        <v>44012</v>
      </c>
      <c r="AM34" s="27">
        <v>44043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50" s="66" customFormat="1" ht="44.25" customHeight="1" x14ac:dyDescent="0.25">
      <c r="A35" s="19">
        <v>4</v>
      </c>
      <c r="B35" s="57">
        <v>64</v>
      </c>
      <c r="C35" s="19" t="s">
        <v>53</v>
      </c>
      <c r="D35" s="19" t="s">
        <v>140</v>
      </c>
      <c r="E35" s="19" t="s">
        <v>55</v>
      </c>
      <c r="F35" s="19">
        <v>1</v>
      </c>
      <c r="G35" s="19" t="s">
        <v>142</v>
      </c>
      <c r="H35" s="57" t="s">
        <v>57</v>
      </c>
      <c r="I35" s="57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9">
        <f t="shared" si="6"/>
        <v>495.83333333333337</v>
      </c>
      <c r="P35" s="59">
        <v>595</v>
      </c>
      <c r="Q35" s="26">
        <f t="shared" si="8"/>
        <v>595</v>
      </c>
      <c r="R35" s="26" t="s">
        <v>123</v>
      </c>
      <c r="S35" s="26" t="s">
        <v>123</v>
      </c>
      <c r="T35" s="26" t="s">
        <v>123</v>
      </c>
      <c r="U35" s="19" t="s">
        <v>136</v>
      </c>
      <c r="V35" s="19" t="s">
        <v>53</v>
      </c>
      <c r="W35" s="19" t="s">
        <v>126</v>
      </c>
      <c r="X35" s="28">
        <v>43951</v>
      </c>
      <c r="Y35" s="28">
        <v>43982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142</v>
      </c>
      <c r="AE35" s="68" t="s">
        <v>121</v>
      </c>
      <c r="AF35" s="58">
        <v>876</v>
      </c>
      <c r="AG35" s="58" t="s">
        <v>122</v>
      </c>
      <c r="AH35" s="69">
        <v>1</v>
      </c>
      <c r="AI35" s="70">
        <v>92401000000</v>
      </c>
      <c r="AJ35" s="58" t="s">
        <v>84</v>
      </c>
      <c r="AK35" s="27">
        <v>44012</v>
      </c>
      <c r="AL35" s="27">
        <v>44012</v>
      </c>
      <c r="AM35" s="27">
        <v>44043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50" s="66" customFormat="1" ht="36" customHeight="1" x14ac:dyDescent="0.25">
      <c r="A36" s="19">
        <v>4</v>
      </c>
      <c r="B36" s="57">
        <v>65</v>
      </c>
      <c r="C36" s="19" t="s">
        <v>53</v>
      </c>
      <c r="D36" s="19" t="s">
        <v>140</v>
      </c>
      <c r="E36" s="19" t="s">
        <v>55</v>
      </c>
      <c r="F36" s="19">
        <v>1</v>
      </c>
      <c r="G36" s="19" t="s">
        <v>143</v>
      </c>
      <c r="H36" s="57" t="s">
        <v>57</v>
      </c>
      <c r="I36" s="57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9">
        <f t="shared" si="6"/>
        <v>177.5</v>
      </c>
      <c r="P36" s="59">
        <v>213</v>
      </c>
      <c r="Q36" s="26">
        <f t="shared" si="8"/>
        <v>213</v>
      </c>
      <c r="R36" s="26" t="s">
        <v>123</v>
      </c>
      <c r="S36" s="26" t="s">
        <v>123</v>
      </c>
      <c r="T36" s="26" t="s">
        <v>123</v>
      </c>
      <c r="U36" s="19" t="s">
        <v>136</v>
      </c>
      <c r="V36" s="19" t="s">
        <v>53</v>
      </c>
      <c r="W36" s="19" t="s">
        <v>126</v>
      </c>
      <c r="X36" s="28">
        <v>44043</v>
      </c>
      <c r="Y36" s="28">
        <v>44074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143</v>
      </c>
      <c r="AE36" s="68" t="s">
        <v>121</v>
      </c>
      <c r="AF36" s="58">
        <v>876</v>
      </c>
      <c r="AG36" s="58" t="s">
        <v>122</v>
      </c>
      <c r="AH36" s="69">
        <v>1</v>
      </c>
      <c r="AI36" s="70">
        <v>92401000000</v>
      </c>
      <c r="AJ36" s="58" t="s">
        <v>84</v>
      </c>
      <c r="AK36" s="27">
        <v>44104</v>
      </c>
      <c r="AL36" s="27">
        <v>44104</v>
      </c>
      <c r="AM36" s="27">
        <v>44135</v>
      </c>
      <c r="AN36" s="22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50" s="66" customFormat="1" ht="96" customHeight="1" x14ac:dyDescent="0.25">
      <c r="A37" s="19">
        <v>4</v>
      </c>
      <c r="B37" s="57">
        <v>66</v>
      </c>
      <c r="C37" s="19" t="s">
        <v>53</v>
      </c>
      <c r="D37" s="19" t="s">
        <v>140</v>
      </c>
      <c r="E37" s="19" t="s">
        <v>55</v>
      </c>
      <c r="F37" s="19">
        <v>1</v>
      </c>
      <c r="G37" s="19" t="s">
        <v>144</v>
      </c>
      <c r="H37" s="57" t="s">
        <v>57</v>
      </c>
      <c r="I37" s="57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9">
        <f t="shared" si="6"/>
        <v>315.83333333333337</v>
      </c>
      <c r="P37" s="59">
        <v>379</v>
      </c>
      <c r="Q37" s="26">
        <f t="shared" si="8"/>
        <v>379</v>
      </c>
      <c r="R37" s="26" t="s">
        <v>123</v>
      </c>
      <c r="S37" s="26" t="s">
        <v>123</v>
      </c>
      <c r="T37" s="26" t="s">
        <v>123</v>
      </c>
      <c r="U37" s="19" t="s">
        <v>136</v>
      </c>
      <c r="V37" s="19" t="s">
        <v>53</v>
      </c>
      <c r="W37" s="19" t="s">
        <v>126</v>
      </c>
      <c r="X37" s="28">
        <v>44043</v>
      </c>
      <c r="Y37" s="28">
        <v>44073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144</v>
      </c>
      <c r="AE37" s="68" t="s">
        <v>121</v>
      </c>
      <c r="AF37" s="58">
        <v>876</v>
      </c>
      <c r="AG37" s="58" t="s">
        <v>122</v>
      </c>
      <c r="AH37" s="69">
        <v>1</v>
      </c>
      <c r="AI37" s="70">
        <v>92401000000</v>
      </c>
      <c r="AJ37" s="58" t="s">
        <v>84</v>
      </c>
      <c r="AK37" s="27">
        <v>44104</v>
      </c>
      <c r="AL37" s="27">
        <v>44104</v>
      </c>
      <c r="AM37" s="27">
        <v>44135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50" s="66" customFormat="1" ht="140.25" x14ac:dyDescent="0.25">
      <c r="A38" s="19">
        <v>4</v>
      </c>
      <c r="B38" s="57">
        <v>67</v>
      </c>
      <c r="C38" s="19" t="s">
        <v>53</v>
      </c>
      <c r="D38" s="19" t="s">
        <v>140</v>
      </c>
      <c r="E38" s="19" t="s">
        <v>55</v>
      </c>
      <c r="F38" s="19">
        <v>1</v>
      </c>
      <c r="G38" s="19" t="s">
        <v>145</v>
      </c>
      <c r="H38" s="57" t="s">
        <v>57</v>
      </c>
      <c r="I38" s="57" t="s">
        <v>57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9">
        <f t="shared" si="6"/>
        <v>166.66666666666669</v>
      </c>
      <c r="P38" s="59">
        <v>200</v>
      </c>
      <c r="Q38" s="26">
        <f t="shared" si="8"/>
        <v>200</v>
      </c>
      <c r="R38" s="26" t="s">
        <v>123</v>
      </c>
      <c r="S38" s="26" t="s">
        <v>123</v>
      </c>
      <c r="T38" s="26" t="s">
        <v>123</v>
      </c>
      <c r="U38" s="19" t="s">
        <v>136</v>
      </c>
      <c r="V38" s="19" t="s">
        <v>53</v>
      </c>
      <c r="W38" s="19" t="s">
        <v>126</v>
      </c>
      <c r="X38" s="28">
        <v>44073</v>
      </c>
      <c r="Y38" s="28">
        <v>44104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145</v>
      </c>
      <c r="AE38" s="68" t="s">
        <v>121</v>
      </c>
      <c r="AF38" s="58">
        <v>876</v>
      </c>
      <c r="AG38" s="58" t="s">
        <v>122</v>
      </c>
      <c r="AH38" s="69">
        <v>1</v>
      </c>
      <c r="AI38" s="70">
        <v>92401000000</v>
      </c>
      <c r="AJ38" s="58" t="s">
        <v>84</v>
      </c>
      <c r="AK38" s="28">
        <v>44135</v>
      </c>
      <c r="AL38" s="28">
        <v>44135</v>
      </c>
      <c r="AM38" s="28">
        <v>44165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50" s="66" customFormat="1" ht="102" x14ac:dyDescent="0.25">
      <c r="A39" s="19">
        <v>4</v>
      </c>
      <c r="B39" s="57">
        <v>68</v>
      </c>
      <c r="C39" s="19" t="s">
        <v>53</v>
      </c>
      <c r="D39" s="19" t="s">
        <v>140</v>
      </c>
      <c r="E39" s="25" t="s">
        <v>88</v>
      </c>
      <c r="F39" s="19">
        <v>1</v>
      </c>
      <c r="G39" s="19" t="s">
        <v>146</v>
      </c>
      <c r="H39" s="57" t="s">
        <v>62</v>
      </c>
      <c r="I39" s="57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9">
        <f t="shared" si="6"/>
        <v>1121.075</v>
      </c>
      <c r="P39" s="59">
        <v>1345.29</v>
      </c>
      <c r="Q39" s="26">
        <f t="shared" si="8"/>
        <v>1345.29</v>
      </c>
      <c r="R39" s="26" t="s">
        <v>123</v>
      </c>
      <c r="S39" s="26" t="s">
        <v>123</v>
      </c>
      <c r="T39" s="26" t="s">
        <v>123</v>
      </c>
      <c r="U39" s="19" t="s">
        <v>136</v>
      </c>
      <c r="V39" s="19" t="s">
        <v>53</v>
      </c>
      <c r="W39" s="19" t="s">
        <v>126</v>
      </c>
      <c r="X39" s="28">
        <v>44104</v>
      </c>
      <c r="Y39" s="28">
        <v>44135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8" t="s">
        <v>121</v>
      </c>
      <c r="AF39" s="58">
        <v>876</v>
      </c>
      <c r="AG39" s="58" t="s">
        <v>122</v>
      </c>
      <c r="AH39" s="69">
        <v>1</v>
      </c>
      <c r="AI39" s="70">
        <v>92401000000</v>
      </c>
      <c r="AJ39" s="58" t="s">
        <v>84</v>
      </c>
      <c r="AK39" s="28">
        <v>44165</v>
      </c>
      <c r="AL39" s="28" t="s">
        <v>147</v>
      </c>
      <c r="AM39" s="28">
        <v>44196</v>
      </c>
      <c r="AN39" s="19">
        <v>2020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50" s="66" customFormat="1" ht="94.5" customHeight="1" outlineLevel="1" x14ac:dyDescent="0.25">
      <c r="A40" s="19">
        <v>4</v>
      </c>
      <c r="B40" s="57">
        <v>69</v>
      </c>
      <c r="C40" s="19" t="s">
        <v>53</v>
      </c>
      <c r="D40" s="19" t="s">
        <v>140</v>
      </c>
      <c r="E40" s="19" t="s">
        <v>55</v>
      </c>
      <c r="F40" s="19">
        <v>1</v>
      </c>
      <c r="G40" s="19" t="s">
        <v>148</v>
      </c>
      <c r="H40" s="57" t="s">
        <v>62</v>
      </c>
      <c r="I40" s="57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9">
        <f t="shared" si="6"/>
        <v>966.66666666666674</v>
      </c>
      <c r="P40" s="59">
        <v>1160</v>
      </c>
      <c r="Q40" s="26" t="s">
        <v>123</v>
      </c>
      <c r="R40" s="26">
        <f>P40</f>
        <v>1160</v>
      </c>
      <c r="S40" s="26" t="s">
        <v>123</v>
      </c>
      <c r="T40" s="26" t="s">
        <v>123</v>
      </c>
      <c r="U40" s="19" t="s">
        <v>136</v>
      </c>
      <c r="V40" s="19" t="s">
        <v>53</v>
      </c>
      <c r="W40" s="19" t="s">
        <v>126</v>
      </c>
      <c r="X40" s="28">
        <v>44165</v>
      </c>
      <c r="Y40" s="28">
        <v>44196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148</v>
      </c>
      <c r="AE40" s="68" t="s">
        <v>121</v>
      </c>
      <c r="AF40" s="58">
        <v>876</v>
      </c>
      <c r="AG40" s="58" t="s">
        <v>122</v>
      </c>
      <c r="AH40" s="69">
        <v>1</v>
      </c>
      <c r="AI40" s="70">
        <v>92401000000</v>
      </c>
      <c r="AJ40" s="58" t="s">
        <v>84</v>
      </c>
      <c r="AK40" s="28">
        <v>44227</v>
      </c>
      <c r="AL40" s="28">
        <v>44227</v>
      </c>
      <c r="AM40" s="28">
        <v>44255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50" s="66" customFormat="1" ht="51" customHeight="1" outlineLevel="1" x14ac:dyDescent="0.25">
      <c r="A41" s="19">
        <v>4</v>
      </c>
      <c r="B41" s="57">
        <v>70</v>
      </c>
      <c r="C41" s="19" t="s">
        <v>53</v>
      </c>
      <c r="D41" s="19" t="s">
        <v>140</v>
      </c>
      <c r="E41" s="19" t="s">
        <v>55</v>
      </c>
      <c r="F41" s="19">
        <v>1</v>
      </c>
      <c r="G41" s="19" t="s">
        <v>149</v>
      </c>
      <c r="H41" s="57" t="s">
        <v>62</v>
      </c>
      <c r="I41" s="57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9">
        <f t="shared" si="6"/>
        <v>458.33333333333337</v>
      </c>
      <c r="P41" s="59">
        <v>550</v>
      </c>
      <c r="Q41" s="26" t="s">
        <v>123</v>
      </c>
      <c r="R41" s="26">
        <f>P41</f>
        <v>550</v>
      </c>
      <c r="S41" s="26" t="s">
        <v>123</v>
      </c>
      <c r="T41" s="26" t="s">
        <v>123</v>
      </c>
      <c r="U41" s="19" t="s">
        <v>136</v>
      </c>
      <c r="V41" s="19" t="s">
        <v>53</v>
      </c>
      <c r="W41" s="19" t="s">
        <v>126</v>
      </c>
      <c r="X41" s="28">
        <v>44135</v>
      </c>
      <c r="Y41" s="28">
        <v>44165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149</v>
      </c>
      <c r="AE41" s="68" t="s">
        <v>121</v>
      </c>
      <c r="AF41" s="58">
        <v>876</v>
      </c>
      <c r="AG41" s="58" t="s">
        <v>122</v>
      </c>
      <c r="AH41" s="69">
        <v>1</v>
      </c>
      <c r="AI41" s="70">
        <v>92401000000</v>
      </c>
      <c r="AJ41" s="58" t="s">
        <v>84</v>
      </c>
      <c r="AK41" s="28">
        <v>44196</v>
      </c>
      <c r="AL41" s="28">
        <v>44196</v>
      </c>
      <c r="AM41" s="28">
        <v>44227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50" s="66" customFormat="1" ht="89.25" outlineLevel="1" x14ac:dyDescent="0.25">
      <c r="A42" s="19">
        <v>4</v>
      </c>
      <c r="B42" s="57">
        <v>71</v>
      </c>
      <c r="C42" s="19" t="s">
        <v>53</v>
      </c>
      <c r="D42" s="19" t="s">
        <v>140</v>
      </c>
      <c r="E42" s="25" t="s">
        <v>88</v>
      </c>
      <c r="F42" s="19">
        <v>1</v>
      </c>
      <c r="G42" s="19" t="s">
        <v>150</v>
      </c>
      <c r="H42" s="57" t="s">
        <v>62</v>
      </c>
      <c r="I42" s="57" t="s">
        <v>62</v>
      </c>
      <c r="J42" s="19">
        <v>2</v>
      </c>
      <c r="K42" s="25" t="s">
        <v>123</v>
      </c>
      <c r="L42" s="19" t="s">
        <v>58</v>
      </c>
      <c r="M42" s="19" t="s">
        <v>92</v>
      </c>
      <c r="N42" s="19" t="s">
        <v>59</v>
      </c>
      <c r="O42" s="59">
        <f t="shared" si="6"/>
        <v>151.61250000000001</v>
      </c>
      <c r="P42" s="59">
        <v>181.935</v>
      </c>
      <c r="Q42" s="26" t="s">
        <v>123</v>
      </c>
      <c r="R42" s="26">
        <f>P42</f>
        <v>181.935</v>
      </c>
      <c r="S42" s="26" t="s">
        <v>123</v>
      </c>
      <c r="T42" s="26" t="s">
        <v>123</v>
      </c>
      <c r="U42" s="19" t="s">
        <v>136</v>
      </c>
      <c r="V42" s="19" t="s">
        <v>53</v>
      </c>
      <c r="W42" s="19" t="s">
        <v>126</v>
      </c>
      <c r="X42" s="28">
        <v>44165</v>
      </c>
      <c r="Y42" s="28">
        <v>44196</v>
      </c>
      <c r="Z42" s="22" t="s">
        <v>123</v>
      </c>
      <c r="AA42" s="22" t="s">
        <v>123</v>
      </c>
      <c r="AB42" s="22" t="s">
        <v>123</v>
      </c>
      <c r="AC42" s="22" t="s">
        <v>123</v>
      </c>
      <c r="AD42" s="19" t="s">
        <v>150</v>
      </c>
      <c r="AE42" s="68" t="s">
        <v>121</v>
      </c>
      <c r="AF42" s="58">
        <v>876</v>
      </c>
      <c r="AG42" s="58" t="s">
        <v>122</v>
      </c>
      <c r="AH42" s="69">
        <v>1</v>
      </c>
      <c r="AI42" s="70">
        <v>92401000000</v>
      </c>
      <c r="AJ42" s="58" t="s">
        <v>84</v>
      </c>
      <c r="AK42" s="28">
        <v>44227</v>
      </c>
      <c r="AL42" s="28">
        <v>44227</v>
      </c>
      <c r="AM42" s="28">
        <v>44255</v>
      </c>
      <c r="AN42" s="19">
        <v>2021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50" s="66" customFormat="1" ht="52.5" customHeight="1" outlineLevel="1" x14ac:dyDescent="0.25">
      <c r="A43" s="22">
        <v>7</v>
      </c>
      <c r="B43" s="57">
        <v>73</v>
      </c>
      <c r="C43" s="25" t="s">
        <v>53</v>
      </c>
      <c r="D43" s="58" t="s">
        <v>151</v>
      </c>
      <c r="E43" s="19" t="s">
        <v>93</v>
      </c>
      <c r="F43" s="19">
        <v>1</v>
      </c>
      <c r="G43" s="19" t="s">
        <v>155</v>
      </c>
      <c r="H43" s="14" t="s">
        <v>152</v>
      </c>
      <c r="I43" s="14" t="s">
        <v>153</v>
      </c>
      <c r="J43" s="25">
        <v>1</v>
      </c>
      <c r="K43" s="25" t="s">
        <v>135</v>
      </c>
      <c r="L43" s="19" t="s">
        <v>58</v>
      </c>
      <c r="M43" s="19" t="s">
        <v>92</v>
      </c>
      <c r="N43" s="19" t="s">
        <v>154</v>
      </c>
      <c r="O43" s="65">
        <v>742</v>
      </c>
      <c r="P43" s="59">
        <f>O43*1.2</f>
        <v>890.4</v>
      </c>
      <c r="Q43" s="26">
        <f>P43</f>
        <v>890.4</v>
      </c>
      <c r="R43" s="26" t="s">
        <v>123</v>
      </c>
      <c r="S43" s="26" t="s">
        <v>123</v>
      </c>
      <c r="T43" s="26" t="s">
        <v>123</v>
      </c>
      <c r="U43" s="19" t="s">
        <v>136</v>
      </c>
      <c r="V43" s="19" t="s">
        <v>53</v>
      </c>
      <c r="W43" s="19" t="s">
        <v>126</v>
      </c>
      <c r="X43" s="28">
        <v>43921</v>
      </c>
      <c r="Y43" s="28">
        <v>43951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156</v>
      </c>
      <c r="AE43" s="19" t="s">
        <v>121</v>
      </c>
      <c r="AF43" s="58">
        <v>876</v>
      </c>
      <c r="AG43" s="58" t="s">
        <v>122</v>
      </c>
      <c r="AH43" s="58">
        <v>1</v>
      </c>
      <c r="AI43" s="73">
        <v>71136000000</v>
      </c>
      <c r="AJ43" s="74" t="s">
        <v>157</v>
      </c>
      <c r="AK43" s="71">
        <v>43982</v>
      </c>
      <c r="AL43" s="71">
        <v>44012</v>
      </c>
      <c r="AM43" s="72">
        <v>44196</v>
      </c>
      <c r="AN43" s="22">
        <v>2020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50" s="66" customFormat="1" ht="165.75" outlineLevel="1" x14ac:dyDescent="0.25">
      <c r="A44" s="22">
        <v>7</v>
      </c>
      <c r="B44" s="57">
        <v>74</v>
      </c>
      <c r="C44" s="25" t="s">
        <v>53</v>
      </c>
      <c r="D44" s="58" t="s">
        <v>158</v>
      </c>
      <c r="E44" s="19" t="s">
        <v>159</v>
      </c>
      <c r="F44" s="19">
        <v>1</v>
      </c>
      <c r="G44" s="19" t="s">
        <v>200</v>
      </c>
      <c r="H44" s="22" t="s">
        <v>160</v>
      </c>
      <c r="I44" s="22" t="s">
        <v>160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5">
        <f>P44/1.2</f>
        <v>697729.4783368333</v>
      </c>
      <c r="P44" s="65">
        <v>837275.37400419998</v>
      </c>
      <c r="Q44" s="75">
        <f>P44*0.2</f>
        <v>167455.07480084</v>
      </c>
      <c r="R44" s="75">
        <f>P44*0.8</f>
        <v>669820.29920335999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43921</v>
      </c>
      <c r="Y44" s="27">
        <v>43951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205</v>
      </c>
      <c r="AE44" s="68" t="s">
        <v>121</v>
      </c>
      <c r="AF44" s="58">
        <v>876</v>
      </c>
      <c r="AG44" s="58" t="s">
        <v>122</v>
      </c>
      <c r="AH44" s="22">
        <v>1</v>
      </c>
      <c r="AI44" s="76">
        <v>71134000000</v>
      </c>
      <c r="AJ44" s="22" t="s">
        <v>161</v>
      </c>
      <c r="AK44" s="28">
        <v>43951</v>
      </c>
      <c r="AL44" s="28">
        <v>43951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50" s="66" customFormat="1" ht="46.5" customHeight="1" x14ac:dyDescent="0.25">
      <c r="A45" s="22">
        <v>7</v>
      </c>
      <c r="B45" s="57">
        <v>82</v>
      </c>
      <c r="C45" s="25" t="s">
        <v>53</v>
      </c>
      <c r="D45" s="58" t="s">
        <v>158</v>
      </c>
      <c r="E45" s="19" t="s">
        <v>159</v>
      </c>
      <c r="F45" s="19">
        <v>1</v>
      </c>
      <c r="G45" s="19" t="s">
        <v>201</v>
      </c>
      <c r="H45" s="22" t="s">
        <v>160</v>
      </c>
      <c r="I45" s="22" t="s">
        <v>160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5">
        <f>P45/1.2</f>
        <v>307428.83625000005</v>
      </c>
      <c r="P45" s="65">
        <v>368914.60350000003</v>
      </c>
      <c r="Q45" s="65">
        <f>P45*0.2</f>
        <v>73782.920700000002</v>
      </c>
      <c r="R45" s="65">
        <f>P45*0.8</f>
        <v>295131.68280000001</v>
      </c>
      <c r="S45" s="25" t="s">
        <v>123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44074</v>
      </c>
      <c r="Y45" s="27">
        <v>44104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206</v>
      </c>
      <c r="AE45" s="68" t="s">
        <v>121</v>
      </c>
      <c r="AF45" s="58">
        <v>876</v>
      </c>
      <c r="AG45" s="58" t="s">
        <v>122</v>
      </c>
      <c r="AH45" s="22">
        <v>1</v>
      </c>
      <c r="AI45" s="76">
        <v>71401000000</v>
      </c>
      <c r="AJ45" s="22" t="s">
        <v>163</v>
      </c>
      <c r="AK45" s="27">
        <v>44135</v>
      </c>
      <c r="AL45" s="27">
        <v>44135</v>
      </c>
      <c r="AM45" s="27">
        <v>44561</v>
      </c>
      <c r="AN45" s="22" t="s">
        <v>124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50" s="66" customFormat="1" ht="89.25" x14ac:dyDescent="0.25">
      <c r="A46" s="22">
        <v>7</v>
      </c>
      <c r="B46" s="57">
        <v>83</v>
      </c>
      <c r="C46" s="25" t="s">
        <v>53</v>
      </c>
      <c r="D46" s="58" t="s">
        <v>158</v>
      </c>
      <c r="E46" s="19" t="s">
        <v>159</v>
      </c>
      <c r="F46" s="19">
        <v>1</v>
      </c>
      <c r="G46" s="19" t="s">
        <v>202</v>
      </c>
      <c r="H46" s="22" t="s">
        <v>160</v>
      </c>
      <c r="I46" s="22" t="s">
        <v>160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5">
        <f>P46/1.2</f>
        <v>472468.57240000006</v>
      </c>
      <c r="P46" s="65">
        <v>566962.28688000003</v>
      </c>
      <c r="Q46" s="75">
        <f>P46-R46-S46</f>
        <v>85044.343032000004</v>
      </c>
      <c r="R46" s="75">
        <f>P46*0.55</f>
        <v>311829.25778400002</v>
      </c>
      <c r="S46" s="75">
        <f>P46*0.3</f>
        <v>170088.68606400001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43921</v>
      </c>
      <c r="Y46" s="27">
        <v>43951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207</v>
      </c>
      <c r="AE46" s="68" t="s">
        <v>121</v>
      </c>
      <c r="AF46" s="58">
        <v>876</v>
      </c>
      <c r="AG46" s="58" t="s">
        <v>122</v>
      </c>
      <c r="AH46" s="22">
        <v>1</v>
      </c>
      <c r="AI46" s="76">
        <v>71401000000</v>
      </c>
      <c r="AJ46" s="22" t="s">
        <v>163</v>
      </c>
      <c r="AK46" s="27">
        <v>43951</v>
      </c>
      <c r="AL46" s="27">
        <v>43951</v>
      </c>
      <c r="AM46" s="27">
        <v>44926</v>
      </c>
      <c r="AN46" s="22" t="s">
        <v>164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50" s="66" customFormat="1" ht="76.5" x14ac:dyDescent="0.25">
      <c r="A47" s="22">
        <v>7</v>
      </c>
      <c r="B47" s="57">
        <v>84</v>
      </c>
      <c r="C47" s="25" t="s">
        <v>53</v>
      </c>
      <c r="D47" s="58" t="s">
        <v>158</v>
      </c>
      <c r="E47" s="19" t="s">
        <v>159</v>
      </c>
      <c r="F47" s="19">
        <v>1</v>
      </c>
      <c r="G47" s="19" t="s">
        <v>203</v>
      </c>
      <c r="H47" s="22" t="s">
        <v>160</v>
      </c>
      <c r="I47" s="22" t="s">
        <v>160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5">
        <f t="shared" ref="O47" si="9">P47/1.2</f>
        <v>506644.95999999996</v>
      </c>
      <c r="P47" s="65">
        <v>607973.95199999993</v>
      </c>
      <c r="Q47" s="75">
        <f>P47*0.1</f>
        <v>60797.395199999999</v>
      </c>
      <c r="R47" s="75">
        <f>P47*0.6</f>
        <v>364784.37119999994</v>
      </c>
      <c r="S47" s="75">
        <f>P47*0.3</f>
        <v>182392.18559999997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43921</v>
      </c>
      <c r="Y47" s="27">
        <v>43951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208</v>
      </c>
      <c r="AE47" s="68" t="s">
        <v>121</v>
      </c>
      <c r="AF47" s="58">
        <v>876</v>
      </c>
      <c r="AG47" s="58" t="s">
        <v>122</v>
      </c>
      <c r="AH47" s="22">
        <v>1</v>
      </c>
      <c r="AI47" s="76">
        <v>71134000000</v>
      </c>
      <c r="AJ47" s="22" t="s">
        <v>162</v>
      </c>
      <c r="AK47" s="27">
        <v>43951</v>
      </c>
      <c r="AL47" s="27">
        <v>43951</v>
      </c>
      <c r="AM47" s="27">
        <v>44926</v>
      </c>
      <c r="AN47" s="22" t="s">
        <v>164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50" s="66" customFormat="1" ht="140.25" x14ac:dyDescent="0.25">
      <c r="A48" s="22">
        <v>7</v>
      </c>
      <c r="B48" s="57">
        <v>86</v>
      </c>
      <c r="C48" s="25" t="s">
        <v>53</v>
      </c>
      <c r="D48" s="58" t="s">
        <v>158</v>
      </c>
      <c r="E48" s="19" t="s">
        <v>159</v>
      </c>
      <c r="F48" s="19">
        <v>1</v>
      </c>
      <c r="G48" s="19" t="s">
        <v>204</v>
      </c>
      <c r="H48" s="22" t="s">
        <v>160</v>
      </c>
      <c r="I48" s="22" t="s">
        <v>160</v>
      </c>
      <c r="J48" s="22">
        <v>1</v>
      </c>
      <c r="K48" s="25" t="s">
        <v>123</v>
      </c>
      <c r="L48" s="19" t="s">
        <v>58</v>
      </c>
      <c r="M48" s="19" t="s">
        <v>92</v>
      </c>
      <c r="N48" s="19" t="s">
        <v>59</v>
      </c>
      <c r="O48" s="65">
        <f>P48/1.2</f>
        <v>355330.00000000006</v>
      </c>
      <c r="P48" s="65">
        <v>426396.00000000006</v>
      </c>
      <c r="Q48" s="65">
        <f>P48*0.3</f>
        <v>127918.80000000002</v>
      </c>
      <c r="R48" s="65">
        <f>P48*0.5</f>
        <v>213198.00000000003</v>
      </c>
      <c r="S48" s="65">
        <f>P48*0.2</f>
        <v>85279.200000000012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7">
        <v>43921</v>
      </c>
      <c r="Y48" s="27">
        <v>43951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209</v>
      </c>
      <c r="AE48" s="68" t="s">
        <v>121</v>
      </c>
      <c r="AF48" s="58">
        <v>876</v>
      </c>
      <c r="AG48" s="58" t="s">
        <v>122</v>
      </c>
      <c r="AH48" s="22">
        <v>1</v>
      </c>
      <c r="AI48" s="76">
        <v>71134000000</v>
      </c>
      <c r="AJ48" s="22" t="s">
        <v>162</v>
      </c>
      <c r="AK48" s="27">
        <v>43951</v>
      </c>
      <c r="AL48" s="27">
        <v>43951</v>
      </c>
      <c r="AM48" s="28">
        <v>44926</v>
      </c>
      <c r="AN48" s="22" t="s">
        <v>164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</row>
    <row r="49" spans="1:88" s="66" customFormat="1" ht="102" x14ac:dyDescent="0.25">
      <c r="A49" s="22">
        <v>7</v>
      </c>
      <c r="B49" s="57">
        <v>87</v>
      </c>
      <c r="C49" s="25" t="s">
        <v>53</v>
      </c>
      <c r="D49" s="22" t="s">
        <v>151</v>
      </c>
      <c r="E49" s="19" t="s">
        <v>96</v>
      </c>
      <c r="F49" s="22">
        <v>1</v>
      </c>
      <c r="G49" s="19" t="s">
        <v>165</v>
      </c>
      <c r="H49" s="22" t="s">
        <v>166</v>
      </c>
      <c r="I49" s="19" t="s">
        <v>167</v>
      </c>
      <c r="J49" s="22">
        <v>1</v>
      </c>
      <c r="K49" s="25" t="s">
        <v>178</v>
      </c>
      <c r="L49" s="19" t="s">
        <v>58</v>
      </c>
      <c r="M49" s="19" t="s">
        <v>92</v>
      </c>
      <c r="N49" s="22" t="s">
        <v>168</v>
      </c>
      <c r="O49" s="65">
        <v>184.8</v>
      </c>
      <c r="P49" s="65">
        <f>O49*1.2</f>
        <v>221.76000000000002</v>
      </c>
      <c r="Q49" s="77">
        <f>P49</f>
        <v>221.76000000000002</v>
      </c>
      <c r="R49" s="25" t="s">
        <v>123</v>
      </c>
      <c r="S49" s="25" t="s">
        <v>123</v>
      </c>
      <c r="T49" s="25" t="s">
        <v>123</v>
      </c>
      <c r="U49" s="22" t="s">
        <v>169</v>
      </c>
      <c r="V49" s="19" t="s">
        <v>53</v>
      </c>
      <c r="W49" s="19" t="s">
        <v>126</v>
      </c>
      <c r="X49" s="27">
        <v>43951</v>
      </c>
      <c r="Y49" s="28">
        <v>43982</v>
      </c>
      <c r="Z49" s="26" t="s">
        <v>123</v>
      </c>
      <c r="AA49" s="26" t="s">
        <v>123</v>
      </c>
      <c r="AB49" s="26" t="s">
        <v>123</v>
      </c>
      <c r="AC49" s="26" t="s">
        <v>123</v>
      </c>
      <c r="AD49" s="19" t="s">
        <v>165</v>
      </c>
      <c r="AE49" s="68" t="s">
        <v>121</v>
      </c>
      <c r="AF49" s="58">
        <v>876</v>
      </c>
      <c r="AG49" s="58" t="s">
        <v>122</v>
      </c>
      <c r="AH49" s="22">
        <v>1</v>
      </c>
      <c r="AI49" s="76">
        <v>45000000000</v>
      </c>
      <c r="AJ49" s="22" t="s">
        <v>71</v>
      </c>
      <c r="AK49" s="28">
        <v>44012</v>
      </c>
      <c r="AL49" s="28">
        <v>44012</v>
      </c>
      <c r="AM49" s="27">
        <v>44196</v>
      </c>
      <c r="AN49" s="22">
        <v>2020</v>
      </c>
      <c r="AO49" s="26" t="s">
        <v>123</v>
      </c>
      <c r="AP49" s="26" t="s">
        <v>123</v>
      </c>
      <c r="AQ49" s="26" t="s">
        <v>123</v>
      </c>
      <c r="AR49" s="26" t="s">
        <v>123</v>
      </c>
      <c r="AS49" s="26" t="s">
        <v>123</v>
      </c>
      <c r="AT49" s="26" t="s">
        <v>123</v>
      </c>
      <c r="AU49" s="26" t="s">
        <v>123</v>
      </c>
      <c r="AV49" s="26" t="s">
        <v>123</v>
      </c>
      <c r="AW49" s="26" t="s">
        <v>123</v>
      </c>
      <c r="AX49" s="26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6" customFormat="1" ht="21.75" customHeight="1" x14ac:dyDescent="0.25">
      <c r="A50" s="80">
        <v>7</v>
      </c>
      <c r="B50" s="81">
        <v>97</v>
      </c>
      <c r="C50" s="82" t="s">
        <v>53</v>
      </c>
      <c r="D50" s="80" t="s">
        <v>151</v>
      </c>
      <c r="E50" s="83" t="s">
        <v>96</v>
      </c>
      <c r="F50" s="80">
        <v>1</v>
      </c>
      <c r="G50" s="83" t="s">
        <v>210</v>
      </c>
      <c r="H50" s="84" t="s">
        <v>211</v>
      </c>
      <c r="I50" s="84" t="s">
        <v>212</v>
      </c>
      <c r="J50" s="80">
        <v>2</v>
      </c>
      <c r="K50" s="82" t="s">
        <v>123</v>
      </c>
      <c r="L50" s="83" t="s">
        <v>58</v>
      </c>
      <c r="M50" s="83" t="s">
        <v>92</v>
      </c>
      <c r="N50" s="19" t="s">
        <v>59</v>
      </c>
      <c r="O50" s="85">
        <v>8918.5024333333295</v>
      </c>
      <c r="P50" s="85">
        <v>10702.202919999994</v>
      </c>
      <c r="Q50" s="85">
        <v>10702.202919999994</v>
      </c>
      <c r="R50" s="82" t="s">
        <v>123</v>
      </c>
      <c r="S50" s="82" t="s">
        <v>123</v>
      </c>
      <c r="T50" s="82" t="s">
        <v>123</v>
      </c>
      <c r="U50" s="80" t="s">
        <v>169</v>
      </c>
      <c r="V50" s="83" t="s">
        <v>53</v>
      </c>
      <c r="W50" s="83" t="s">
        <v>126</v>
      </c>
      <c r="X50" s="86">
        <v>43860</v>
      </c>
      <c r="Y50" s="87">
        <v>43890</v>
      </c>
      <c r="Z50" s="88" t="s">
        <v>123</v>
      </c>
      <c r="AA50" s="88" t="s">
        <v>123</v>
      </c>
      <c r="AB50" s="88" t="s">
        <v>123</v>
      </c>
      <c r="AC50" s="88" t="s">
        <v>123</v>
      </c>
      <c r="AD50" s="83" t="s">
        <v>210</v>
      </c>
      <c r="AE50" s="89" t="s">
        <v>121</v>
      </c>
      <c r="AF50" s="90">
        <v>876</v>
      </c>
      <c r="AG50" s="90" t="s">
        <v>122</v>
      </c>
      <c r="AH50" s="80">
        <v>1</v>
      </c>
      <c r="AI50" s="91" t="s">
        <v>214</v>
      </c>
      <c r="AJ50" s="83" t="s">
        <v>213</v>
      </c>
      <c r="AK50" s="87">
        <v>43890</v>
      </c>
      <c r="AL50" s="87">
        <v>43890</v>
      </c>
      <c r="AM50" s="86">
        <v>44865</v>
      </c>
      <c r="AN50" s="80">
        <v>2020</v>
      </c>
      <c r="AO50" s="88" t="s">
        <v>123</v>
      </c>
      <c r="AP50" s="88" t="s">
        <v>123</v>
      </c>
      <c r="AQ50" s="88" t="s">
        <v>123</v>
      </c>
      <c r="AR50" s="88" t="s">
        <v>123</v>
      </c>
      <c r="AS50" s="88" t="s">
        <v>123</v>
      </c>
      <c r="AT50" s="88" t="s">
        <v>123</v>
      </c>
      <c r="AU50" s="88" t="s">
        <v>123</v>
      </c>
      <c r="AV50" s="88" t="s">
        <v>123</v>
      </c>
      <c r="AW50" s="88" t="s">
        <v>123</v>
      </c>
      <c r="AX50" s="88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6" customFormat="1" ht="21.75" customHeight="1" x14ac:dyDescent="0.25">
      <c r="A51" s="22">
        <v>7</v>
      </c>
      <c r="B51" s="102">
        <v>98</v>
      </c>
      <c r="C51" s="25" t="s">
        <v>53</v>
      </c>
      <c r="D51" s="80" t="s">
        <v>215</v>
      </c>
      <c r="E51" s="19" t="s">
        <v>96</v>
      </c>
      <c r="F51" s="102">
        <v>1</v>
      </c>
      <c r="G51" s="19" t="s">
        <v>216</v>
      </c>
      <c r="H51" s="21" t="s">
        <v>217</v>
      </c>
      <c r="I51" s="21" t="s">
        <v>217</v>
      </c>
      <c r="J51" s="22">
        <v>2</v>
      </c>
      <c r="K51" s="102" t="s">
        <v>123</v>
      </c>
      <c r="L51" s="19" t="s">
        <v>58</v>
      </c>
      <c r="M51" s="19" t="s">
        <v>92</v>
      </c>
      <c r="N51" s="19" t="s">
        <v>59</v>
      </c>
      <c r="O51" s="65">
        <v>848.676874</v>
      </c>
      <c r="P51" s="65">
        <f>O51*1.2</f>
        <v>1018.4122487999999</v>
      </c>
      <c r="Q51" s="65">
        <v>1018.4122487999999</v>
      </c>
      <c r="R51" s="25" t="s">
        <v>123</v>
      </c>
      <c r="S51" s="25" t="s">
        <v>123</v>
      </c>
      <c r="T51" s="25" t="s">
        <v>123</v>
      </c>
      <c r="U51" s="19" t="s">
        <v>136</v>
      </c>
      <c r="V51" s="19" t="s">
        <v>53</v>
      </c>
      <c r="W51" s="19" t="s">
        <v>126</v>
      </c>
      <c r="X51" s="27">
        <v>43890</v>
      </c>
      <c r="Y51" s="28">
        <v>43921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19" t="s">
        <v>216</v>
      </c>
      <c r="AE51" s="68" t="s">
        <v>121</v>
      </c>
      <c r="AF51" s="58">
        <v>876</v>
      </c>
      <c r="AG51" s="58" t="s">
        <v>122</v>
      </c>
      <c r="AH51" s="22">
        <v>1</v>
      </c>
      <c r="AI51" s="76">
        <v>45000000000</v>
      </c>
      <c r="AJ51" s="22" t="s">
        <v>71</v>
      </c>
      <c r="AK51" s="28">
        <v>43921</v>
      </c>
      <c r="AL51" s="28">
        <v>43921</v>
      </c>
      <c r="AM51" s="27">
        <v>44196</v>
      </c>
      <c r="AN51" s="2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102" customFormat="1" ht="58.5" customHeight="1" x14ac:dyDescent="0.25">
      <c r="A52" s="102">
        <v>7</v>
      </c>
      <c r="B52" s="102">
        <v>99</v>
      </c>
      <c r="C52" s="25" t="s">
        <v>53</v>
      </c>
      <c r="D52" s="19" t="s">
        <v>140</v>
      </c>
      <c r="E52" s="19" t="s">
        <v>96</v>
      </c>
      <c r="F52" s="102">
        <v>1</v>
      </c>
      <c r="G52" s="60" t="s">
        <v>218</v>
      </c>
      <c r="H52" s="60" t="s">
        <v>219</v>
      </c>
      <c r="I52" s="60" t="s">
        <v>219</v>
      </c>
      <c r="J52" s="102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9">
        <v>708.33333000000005</v>
      </c>
      <c r="P52" s="59">
        <f>O52*1.2</f>
        <v>849.99999600000001</v>
      </c>
      <c r="Q52" s="59">
        <v>849.99999600000001</v>
      </c>
      <c r="R52" s="26" t="s">
        <v>123</v>
      </c>
      <c r="S52" s="26" t="s">
        <v>123</v>
      </c>
      <c r="T52" s="60" t="s">
        <v>123</v>
      </c>
      <c r="U52" s="60" t="s">
        <v>169</v>
      </c>
      <c r="V52" s="60" t="s">
        <v>53</v>
      </c>
      <c r="W52" s="60" t="s">
        <v>126</v>
      </c>
      <c r="X52" s="28" t="s">
        <v>72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60" t="s">
        <v>218</v>
      </c>
      <c r="AE52" s="14" t="s">
        <v>121</v>
      </c>
      <c r="AF52" s="14">
        <v>876</v>
      </c>
      <c r="AG52" s="14" t="s">
        <v>122</v>
      </c>
      <c r="AH52" s="14">
        <v>1</v>
      </c>
      <c r="AI52" s="70">
        <v>92401000000</v>
      </c>
      <c r="AJ52" s="58" t="s">
        <v>84</v>
      </c>
      <c r="AK52" s="103">
        <v>43951</v>
      </c>
      <c r="AL52" s="103">
        <v>43951</v>
      </c>
      <c r="AM52" s="103">
        <v>43982</v>
      </c>
      <c r="AN52" s="63">
        <v>2020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x14ac:dyDescent="0.25">
      <c r="A53" s="92" t="s">
        <v>179</v>
      </c>
      <c r="B53" s="93"/>
      <c r="C53" s="94"/>
      <c r="D53" s="94"/>
      <c r="E53" s="95"/>
      <c r="F53" s="96"/>
      <c r="G53" s="94"/>
      <c r="H53" s="94"/>
      <c r="I53" s="94"/>
      <c r="J53" s="94"/>
      <c r="K53" s="97"/>
      <c r="L53" s="98"/>
      <c r="M53" s="98"/>
      <c r="N53" s="94"/>
      <c r="O53" s="94"/>
      <c r="P53" s="99"/>
      <c r="Q53" s="94"/>
      <c r="R53" s="94"/>
      <c r="S53" s="94"/>
      <c r="T53" s="94"/>
      <c r="U53" s="94"/>
      <c r="V53" s="99"/>
      <c r="W53" s="94"/>
      <c r="X53" s="100"/>
      <c r="Y53" s="94"/>
      <c r="Z53" s="94"/>
      <c r="AA53" s="94"/>
      <c r="AB53" s="99"/>
      <c r="AC53" s="94"/>
      <c r="AD53" s="94"/>
      <c r="AE53" s="94"/>
      <c r="AF53" s="94"/>
      <c r="AG53" s="94"/>
      <c r="AH53" s="99"/>
      <c r="AI53" s="94"/>
      <c r="AJ53" s="94"/>
      <c r="AK53" s="94"/>
      <c r="AL53" s="94"/>
      <c r="AM53" s="94"/>
      <c r="AN53" s="99"/>
      <c r="AO53" s="94"/>
      <c r="AP53" s="94"/>
      <c r="AQ53" s="94"/>
      <c r="AR53" s="94"/>
      <c r="AS53" s="94"/>
      <c r="AT53" s="99"/>
      <c r="AU53" s="94"/>
      <c r="AV53" s="94"/>
      <c r="AW53" s="94"/>
      <c r="AX53" s="101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66" customFormat="1" ht="89.25" x14ac:dyDescent="0.25">
      <c r="A54" s="19">
        <v>4</v>
      </c>
      <c r="B54" s="57">
        <v>88</v>
      </c>
      <c r="C54" s="25" t="s">
        <v>53</v>
      </c>
      <c r="D54" s="58" t="s">
        <v>54</v>
      </c>
      <c r="E54" s="19" t="s">
        <v>55</v>
      </c>
      <c r="F54" s="25">
        <v>1</v>
      </c>
      <c r="G54" s="60" t="s">
        <v>56</v>
      </c>
      <c r="H54" s="14" t="s">
        <v>57</v>
      </c>
      <c r="I54" s="14" t="s">
        <v>57</v>
      </c>
      <c r="J54" s="19">
        <v>2</v>
      </c>
      <c r="K54" s="25" t="s">
        <v>123</v>
      </c>
      <c r="L54" s="25" t="s">
        <v>58</v>
      </c>
      <c r="M54" s="25" t="s">
        <v>92</v>
      </c>
      <c r="N54" s="25" t="s">
        <v>59</v>
      </c>
      <c r="O54" s="26">
        <v>0</v>
      </c>
      <c r="P54" s="26">
        <f>O54*1.2</f>
        <v>0</v>
      </c>
      <c r="Q54" s="26">
        <f>P54*(12-3)/12</f>
        <v>0</v>
      </c>
      <c r="R54" s="26">
        <f>P54-Q54</f>
        <v>0</v>
      </c>
      <c r="S54" s="26" t="s">
        <v>123</v>
      </c>
      <c r="T54" s="26" t="s">
        <v>123</v>
      </c>
      <c r="U54" s="60" t="s">
        <v>136</v>
      </c>
      <c r="V54" s="60" t="s">
        <v>53</v>
      </c>
      <c r="W54" s="60" t="s">
        <v>126</v>
      </c>
      <c r="X54" s="28">
        <v>44255</v>
      </c>
      <c r="Y54" s="28">
        <v>44286</v>
      </c>
      <c r="Z54" s="26" t="s">
        <v>123</v>
      </c>
      <c r="AA54" s="26" t="s">
        <v>123</v>
      </c>
      <c r="AB54" s="26" t="s">
        <v>123</v>
      </c>
      <c r="AC54" s="26" t="s">
        <v>123</v>
      </c>
      <c r="AD54" s="60" t="s">
        <v>56</v>
      </c>
      <c r="AE54" s="14" t="s">
        <v>121</v>
      </c>
      <c r="AF54" s="14">
        <v>876</v>
      </c>
      <c r="AG54" s="14" t="s">
        <v>122</v>
      </c>
      <c r="AH54" s="14">
        <v>1</v>
      </c>
      <c r="AI54" s="62">
        <v>45000000000</v>
      </c>
      <c r="AJ54" s="58" t="s">
        <v>71</v>
      </c>
      <c r="AK54" s="63" t="s">
        <v>74</v>
      </c>
      <c r="AL54" s="63" t="s">
        <v>87</v>
      </c>
      <c r="AM54" s="63" t="s">
        <v>180</v>
      </c>
      <c r="AN54" s="63" t="s">
        <v>181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</row>
    <row r="55" spans="1:88" s="66" customFormat="1" ht="51" x14ac:dyDescent="0.25">
      <c r="A55" s="25">
        <v>7</v>
      </c>
      <c r="B55" s="25">
        <v>89</v>
      </c>
      <c r="C55" s="25" t="s">
        <v>53</v>
      </c>
      <c r="D55" s="60" t="s">
        <v>113</v>
      </c>
      <c r="E55" s="25" t="s">
        <v>88</v>
      </c>
      <c r="F55" s="25">
        <v>1</v>
      </c>
      <c r="G55" s="14" t="s">
        <v>89</v>
      </c>
      <c r="H55" s="14" t="s">
        <v>90</v>
      </c>
      <c r="I55" s="14" t="s">
        <v>91</v>
      </c>
      <c r="J55" s="23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67">
        <v>0</v>
      </c>
      <c r="P55" s="67">
        <f>O55*1.2</f>
        <v>0</v>
      </c>
      <c r="Q55" s="26">
        <f t="shared" ref="Q55" si="10">P55*(12-5)/12</f>
        <v>0</v>
      </c>
      <c r="R55" s="26">
        <f t="shared" ref="R55:R56" si="11">P55-Q55</f>
        <v>0</v>
      </c>
      <c r="S55" s="26" t="s">
        <v>123</v>
      </c>
      <c r="T55" s="26" t="s">
        <v>123</v>
      </c>
      <c r="U55" s="60" t="s">
        <v>136</v>
      </c>
      <c r="V55" s="60" t="s">
        <v>53</v>
      </c>
      <c r="W55" s="60" t="s">
        <v>126</v>
      </c>
      <c r="X55" s="61" t="s">
        <v>87</v>
      </c>
      <c r="Y55" s="61" t="s">
        <v>85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14" t="s">
        <v>89</v>
      </c>
      <c r="AE55" s="14" t="s">
        <v>121</v>
      </c>
      <c r="AF55" s="14">
        <v>876</v>
      </c>
      <c r="AG55" s="14" t="s">
        <v>122</v>
      </c>
      <c r="AH55" s="14">
        <v>1</v>
      </c>
      <c r="AI55" s="62">
        <v>45000000000</v>
      </c>
      <c r="AJ55" s="14" t="s">
        <v>71</v>
      </c>
      <c r="AK55" s="61" t="s">
        <v>85</v>
      </c>
      <c r="AL55" s="61" t="s">
        <v>85</v>
      </c>
      <c r="AM55" s="61" t="s">
        <v>182</v>
      </c>
      <c r="AN55" s="63" t="s">
        <v>181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66" customFormat="1" ht="51" x14ac:dyDescent="0.25">
      <c r="A56" s="25">
        <v>7</v>
      </c>
      <c r="B56" s="25">
        <v>90</v>
      </c>
      <c r="C56" s="25" t="s">
        <v>53</v>
      </c>
      <c r="D56" s="60" t="s">
        <v>113</v>
      </c>
      <c r="E56" s="25" t="s">
        <v>96</v>
      </c>
      <c r="F56" s="25">
        <v>1</v>
      </c>
      <c r="G56" s="14" t="s">
        <v>111</v>
      </c>
      <c r="H56" s="14" t="s">
        <v>112</v>
      </c>
      <c r="I56" s="14" t="s">
        <v>139</v>
      </c>
      <c r="J56" s="23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67">
        <v>0</v>
      </c>
      <c r="P56" s="67">
        <f t="shared" ref="P56:P57" si="12">O56*1.2</f>
        <v>0</v>
      </c>
      <c r="Q56" s="26">
        <f t="shared" ref="Q56" si="13">P56*(12-3)/12</f>
        <v>0</v>
      </c>
      <c r="R56" s="26">
        <f t="shared" si="11"/>
        <v>0</v>
      </c>
      <c r="S56" s="26" t="s">
        <v>123</v>
      </c>
      <c r="T56" s="26" t="s">
        <v>123</v>
      </c>
      <c r="U56" s="60" t="s">
        <v>136</v>
      </c>
      <c r="V56" s="60" t="s">
        <v>53</v>
      </c>
      <c r="W56" s="60" t="s">
        <v>126</v>
      </c>
      <c r="X56" s="27">
        <v>44286</v>
      </c>
      <c r="Y56" s="61" t="s">
        <v>87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14" t="s">
        <v>111</v>
      </c>
      <c r="AE56" s="14" t="s">
        <v>121</v>
      </c>
      <c r="AF56" s="14">
        <v>876</v>
      </c>
      <c r="AG56" s="14" t="s">
        <v>122</v>
      </c>
      <c r="AH56" s="14">
        <v>1</v>
      </c>
      <c r="AI56" s="62">
        <v>45000000000</v>
      </c>
      <c r="AJ56" s="14" t="s">
        <v>71</v>
      </c>
      <c r="AK56" s="61" t="s">
        <v>87</v>
      </c>
      <c r="AL56" s="61" t="s">
        <v>87</v>
      </c>
      <c r="AM56" s="61" t="s">
        <v>183</v>
      </c>
      <c r="AN56" s="63" t="s">
        <v>181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</row>
    <row r="57" spans="1:88" s="66" customFormat="1" ht="51" x14ac:dyDescent="0.25">
      <c r="A57" s="25">
        <v>7</v>
      </c>
      <c r="B57" s="25">
        <v>91</v>
      </c>
      <c r="C57" s="25" t="s">
        <v>53</v>
      </c>
      <c r="D57" s="60" t="s">
        <v>113</v>
      </c>
      <c r="E57" s="25" t="s">
        <v>96</v>
      </c>
      <c r="F57" s="25">
        <v>1</v>
      </c>
      <c r="G57" s="14" t="s">
        <v>107</v>
      </c>
      <c r="H57" s="14" t="s">
        <v>108</v>
      </c>
      <c r="I57" s="14" t="s">
        <v>108</v>
      </c>
      <c r="J57" s="23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67">
        <v>0</v>
      </c>
      <c r="P57" s="67">
        <f t="shared" si="12"/>
        <v>0</v>
      </c>
      <c r="Q57" s="26" t="s">
        <v>123</v>
      </c>
      <c r="R57" s="26">
        <v>0</v>
      </c>
      <c r="S57" s="26" t="s">
        <v>123</v>
      </c>
      <c r="T57" s="26" t="s">
        <v>123</v>
      </c>
      <c r="U57" s="60" t="s">
        <v>136</v>
      </c>
      <c r="V57" s="60" t="s">
        <v>53</v>
      </c>
      <c r="W57" s="60" t="s">
        <v>126</v>
      </c>
      <c r="X57" s="61" t="s">
        <v>76</v>
      </c>
      <c r="Y57" s="61" t="s">
        <v>137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14" t="s">
        <v>107</v>
      </c>
      <c r="AE57" s="14" t="s">
        <v>121</v>
      </c>
      <c r="AF57" s="14">
        <v>876</v>
      </c>
      <c r="AG57" s="14" t="s">
        <v>122</v>
      </c>
      <c r="AH57" s="14">
        <v>1</v>
      </c>
      <c r="AI57" s="62">
        <v>45000000000</v>
      </c>
      <c r="AJ57" s="14" t="s">
        <v>71</v>
      </c>
      <c r="AK57" s="61" t="s">
        <v>137</v>
      </c>
      <c r="AL57" s="61" t="s">
        <v>137</v>
      </c>
      <c r="AM57" s="61" t="s">
        <v>184</v>
      </c>
      <c r="AN57" s="63" t="s">
        <v>181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</row>
    <row r="58" spans="1:88" x14ac:dyDescent="0.25">
      <c r="A58" s="45" t="s">
        <v>185</v>
      </c>
      <c r="B58" s="55"/>
      <c r="C58" s="46"/>
      <c r="D58" s="46"/>
      <c r="E58" s="47"/>
      <c r="F58" s="48"/>
      <c r="G58" s="46"/>
      <c r="H58" s="46"/>
      <c r="I58" s="46"/>
      <c r="J58" s="46"/>
      <c r="K58" s="49"/>
      <c r="L58" s="50"/>
      <c r="M58" s="50"/>
      <c r="N58" s="46"/>
      <c r="O58" s="46"/>
      <c r="P58" s="51"/>
      <c r="Q58" s="46"/>
      <c r="R58" s="46"/>
      <c r="S58" s="46"/>
      <c r="T58" s="46"/>
      <c r="U58" s="46"/>
      <c r="V58" s="51"/>
      <c r="W58" s="46"/>
      <c r="X58" s="79"/>
      <c r="Y58" s="46"/>
      <c r="Z58" s="46"/>
      <c r="AA58" s="46"/>
      <c r="AB58" s="51"/>
      <c r="AC58" s="46"/>
      <c r="AD58" s="46"/>
      <c r="AE58" s="46"/>
      <c r="AF58" s="46"/>
      <c r="AG58" s="46"/>
      <c r="AH58" s="51"/>
      <c r="AI58" s="46"/>
      <c r="AJ58" s="46"/>
      <c r="AK58" s="46"/>
      <c r="AL58" s="46"/>
      <c r="AM58" s="46"/>
      <c r="AN58" s="51"/>
      <c r="AO58" s="46"/>
      <c r="AP58" s="46"/>
      <c r="AQ58" s="46"/>
      <c r="AR58" s="46"/>
      <c r="AS58" s="46"/>
      <c r="AT58" s="51"/>
      <c r="AU58" s="46"/>
      <c r="AV58" s="46"/>
      <c r="AW58" s="46"/>
      <c r="AX58" s="5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66" customFormat="1" ht="89.25" x14ac:dyDescent="0.25">
      <c r="A59" s="19">
        <v>4</v>
      </c>
      <c r="B59" s="57">
        <v>92</v>
      </c>
      <c r="C59" s="25" t="s">
        <v>53</v>
      </c>
      <c r="D59" s="58" t="s">
        <v>54</v>
      </c>
      <c r="E59" s="19" t="s">
        <v>55</v>
      </c>
      <c r="F59" s="25">
        <v>1</v>
      </c>
      <c r="G59" s="60" t="s">
        <v>56</v>
      </c>
      <c r="H59" s="14" t="s">
        <v>57</v>
      </c>
      <c r="I59" s="14" t="s">
        <v>57</v>
      </c>
      <c r="J59" s="19">
        <v>2</v>
      </c>
      <c r="K59" s="25" t="s">
        <v>123</v>
      </c>
      <c r="L59" s="25" t="s">
        <v>58</v>
      </c>
      <c r="M59" s="25" t="s">
        <v>92</v>
      </c>
      <c r="N59" s="25" t="s">
        <v>59</v>
      </c>
      <c r="O59" s="26">
        <v>0</v>
      </c>
      <c r="P59" s="26">
        <f>O59*1.2</f>
        <v>0</v>
      </c>
      <c r="Q59" s="26">
        <f>P59*(12-3)/12</f>
        <v>0</v>
      </c>
      <c r="R59" s="26">
        <f>P59-Q59</f>
        <v>0</v>
      </c>
      <c r="S59" s="26" t="s">
        <v>123</v>
      </c>
      <c r="T59" s="26" t="s">
        <v>123</v>
      </c>
      <c r="U59" s="60" t="s">
        <v>136</v>
      </c>
      <c r="V59" s="60" t="s">
        <v>53</v>
      </c>
      <c r="W59" s="60" t="s">
        <v>126</v>
      </c>
      <c r="X59" s="28">
        <v>44620</v>
      </c>
      <c r="Y59" s="28">
        <v>44651</v>
      </c>
      <c r="Z59" s="26" t="s">
        <v>123</v>
      </c>
      <c r="AA59" s="26" t="s">
        <v>123</v>
      </c>
      <c r="AB59" s="26" t="s">
        <v>123</v>
      </c>
      <c r="AC59" s="26" t="s">
        <v>123</v>
      </c>
      <c r="AD59" s="60" t="s">
        <v>56</v>
      </c>
      <c r="AE59" s="14" t="s">
        <v>121</v>
      </c>
      <c r="AF59" s="14">
        <v>876</v>
      </c>
      <c r="AG59" s="14" t="s">
        <v>122</v>
      </c>
      <c r="AH59" s="14">
        <v>1</v>
      </c>
      <c r="AI59" s="62">
        <v>45000000000</v>
      </c>
      <c r="AJ59" s="58" t="s">
        <v>71</v>
      </c>
      <c r="AK59" s="63" t="s">
        <v>180</v>
      </c>
      <c r="AL59" s="63" t="s">
        <v>183</v>
      </c>
      <c r="AM59" s="63" t="s">
        <v>186</v>
      </c>
      <c r="AN59" s="63" t="s">
        <v>187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</row>
    <row r="60" spans="1:88" s="66" customFormat="1" ht="51" x14ac:dyDescent="0.25">
      <c r="A60" s="25">
        <v>7</v>
      </c>
      <c r="B60" s="25">
        <v>93</v>
      </c>
      <c r="C60" s="25" t="s">
        <v>53</v>
      </c>
      <c r="D60" s="60" t="s">
        <v>113</v>
      </c>
      <c r="E60" s="25" t="s">
        <v>88</v>
      </c>
      <c r="F60" s="25">
        <v>1</v>
      </c>
      <c r="G60" s="14" t="s">
        <v>89</v>
      </c>
      <c r="H60" s="14" t="s">
        <v>90</v>
      </c>
      <c r="I60" s="14" t="s">
        <v>91</v>
      </c>
      <c r="J60" s="23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67">
        <v>0</v>
      </c>
      <c r="P60" s="67">
        <f>O60*1.2</f>
        <v>0</v>
      </c>
      <c r="Q60" s="26">
        <f t="shared" ref="Q60" si="14">P60*(12-5)/12</f>
        <v>0</v>
      </c>
      <c r="R60" s="26">
        <f>P60-Q60</f>
        <v>0</v>
      </c>
      <c r="S60" s="26" t="s">
        <v>123</v>
      </c>
      <c r="T60" s="26" t="s">
        <v>123</v>
      </c>
      <c r="U60" s="60" t="s">
        <v>136</v>
      </c>
      <c r="V60" s="60" t="s">
        <v>53</v>
      </c>
      <c r="W60" s="60" t="s">
        <v>126</v>
      </c>
      <c r="X60" s="61" t="s">
        <v>183</v>
      </c>
      <c r="Y60" s="61" t="s">
        <v>182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4" t="s">
        <v>89</v>
      </c>
      <c r="AE60" s="14" t="s">
        <v>121</v>
      </c>
      <c r="AF60" s="14">
        <v>876</v>
      </c>
      <c r="AG60" s="14" t="s">
        <v>122</v>
      </c>
      <c r="AH60" s="14">
        <v>1</v>
      </c>
      <c r="AI60" s="62">
        <v>45000000000</v>
      </c>
      <c r="AJ60" s="14" t="s">
        <v>71</v>
      </c>
      <c r="AK60" s="61" t="s">
        <v>182</v>
      </c>
      <c r="AL60" s="61" t="s">
        <v>182</v>
      </c>
      <c r="AM60" s="61" t="s">
        <v>188</v>
      </c>
      <c r="AN60" s="63" t="s">
        <v>187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</row>
    <row r="61" spans="1:88" s="66" customFormat="1" ht="51" x14ac:dyDescent="0.25">
      <c r="A61" s="25">
        <v>7</v>
      </c>
      <c r="B61" s="25">
        <v>94</v>
      </c>
      <c r="C61" s="25" t="s">
        <v>53</v>
      </c>
      <c r="D61" s="60" t="s">
        <v>113</v>
      </c>
      <c r="E61" s="25" t="s">
        <v>96</v>
      </c>
      <c r="F61" s="25">
        <v>1</v>
      </c>
      <c r="G61" s="14" t="s">
        <v>111</v>
      </c>
      <c r="H61" s="14" t="s">
        <v>112</v>
      </c>
      <c r="I61" s="14" t="s">
        <v>139</v>
      </c>
      <c r="J61" s="23">
        <v>2</v>
      </c>
      <c r="K61" s="25" t="s">
        <v>123</v>
      </c>
      <c r="L61" s="25" t="s">
        <v>58</v>
      </c>
      <c r="M61" s="25" t="s">
        <v>92</v>
      </c>
      <c r="N61" s="25" t="s">
        <v>59</v>
      </c>
      <c r="O61" s="67">
        <v>0</v>
      </c>
      <c r="P61" s="67">
        <f t="shared" ref="P61:P62" si="15">O61*1.2</f>
        <v>0</v>
      </c>
      <c r="Q61" s="26">
        <f t="shared" ref="Q61" si="16">P61*(12-3)/12</f>
        <v>0</v>
      </c>
      <c r="R61" s="26">
        <f t="shared" ref="R61" si="17">P61-Q61</f>
        <v>0</v>
      </c>
      <c r="S61" s="26" t="s">
        <v>123</v>
      </c>
      <c r="T61" s="26" t="s">
        <v>123</v>
      </c>
      <c r="U61" s="60" t="s">
        <v>136</v>
      </c>
      <c r="V61" s="60" t="s">
        <v>53</v>
      </c>
      <c r="W61" s="60" t="s">
        <v>126</v>
      </c>
      <c r="X61" s="27">
        <v>44651</v>
      </c>
      <c r="Y61" s="61" t="s">
        <v>183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14" t="s">
        <v>111</v>
      </c>
      <c r="AE61" s="14" t="s">
        <v>121</v>
      </c>
      <c r="AF61" s="14">
        <v>876</v>
      </c>
      <c r="AG61" s="14" t="s">
        <v>122</v>
      </c>
      <c r="AH61" s="14">
        <v>1</v>
      </c>
      <c r="AI61" s="62">
        <v>45000000000</v>
      </c>
      <c r="AJ61" s="14" t="s">
        <v>71</v>
      </c>
      <c r="AK61" s="61" t="s">
        <v>183</v>
      </c>
      <c r="AL61" s="61" t="s">
        <v>183</v>
      </c>
      <c r="AM61" s="61" t="s">
        <v>189</v>
      </c>
      <c r="AN61" s="63" t="s">
        <v>187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</row>
    <row r="62" spans="1:88" s="66" customFormat="1" ht="51" x14ac:dyDescent="0.25">
      <c r="A62" s="25">
        <v>7</v>
      </c>
      <c r="B62" s="25">
        <v>95</v>
      </c>
      <c r="C62" s="25" t="s">
        <v>53</v>
      </c>
      <c r="D62" s="60" t="s">
        <v>113</v>
      </c>
      <c r="E62" s="25" t="s">
        <v>96</v>
      </c>
      <c r="F62" s="25">
        <v>1</v>
      </c>
      <c r="G62" s="14" t="s">
        <v>107</v>
      </c>
      <c r="H62" s="14" t="s">
        <v>108</v>
      </c>
      <c r="I62" s="14" t="s">
        <v>108</v>
      </c>
      <c r="J62" s="23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67">
        <v>0</v>
      </c>
      <c r="P62" s="67">
        <f t="shared" si="15"/>
        <v>0</v>
      </c>
      <c r="Q62" s="26" t="s">
        <v>123</v>
      </c>
      <c r="R62" s="26">
        <v>0</v>
      </c>
      <c r="S62" s="26" t="s">
        <v>123</v>
      </c>
      <c r="T62" s="26" t="s">
        <v>123</v>
      </c>
      <c r="U62" s="60" t="s">
        <v>136</v>
      </c>
      <c r="V62" s="60" t="s">
        <v>53</v>
      </c>
      <c r="W62" s="60" t="s">
        <v>126</v>
      </c>
      <c r="X62" s="61" t="s">
        <v>190</v>
      </c>
      <c r="Y62" s="61" t="s">
        <v>184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14" t="s">
        <v>107</v>
      </c>
      <c r="AE62" s="14" t="s">
        <v>121</v>
      </c>
      <c r="AF62" s="14">
        <v>876</v>
      </c>
      <c r="AG62" s="14" t="s">
        <v>122</v>
      </c>
      <c r="AH62" s="14">
        <v>1</v>
      </c>
      <c r="AI62" s="62">
        <v>45000000000</v>
      </c>
      <c r="AJ62" s="14" t="s">
        <v>71</v>
      </c>
      <c r="AK62" s="61" t="s">
        <v>184</v>
      </c>
      <c r="AL62" s="61" t="s">
        <v>184</v>
      </c>
      <c r="AM62" s="61" t="s">
        <v>191</v>
      </c>
      <c r="AN62" s="63" t="s">
        <v>187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</row>
    <row r="63" spans="1:88" x14ac:dyDescent="0.25">
      <c r="P63" s="43"/>
    </row>
    <row r="71" spans="2:33" x14ac:dyDescent="0.25">
      <c r="B71" s="1"/>
      <c r="G71" s="44"/>
      <c r="H71" s="1"/>
      <c r="I71" s="1"/>
      <c r="X71" s="1"/>
      <c r="AF71" s="1"/>
      <c r="AG71" s="1"/>
    </row>
    <row r="72" spans="2:33" x14ac:dyDescent="0.25">
      <c r="B72" s="1"/>
      <c r="G72" s="44"/>
      <c r="H72" s="1"/>
      <c r="I72" s="1"/>
      <c r="X72" s="1"/>
      <c r="AF72" s="1"/>
      <c r="AG72" s="1"/>
    </row>
    <row r="73" spans="2:33" x14ac:dyDescent="0.25">
      <c r="B73" s="1"/>
      <c r="H73" s="1"/>
      <c r="I73" s="1"/>
      <c r="X73" s="1"/>
      <c r="AF73" s="1"/>
      <c r="AG73" s="1"/>
    </row>
    <row r="76" spans="2:33" x14ac:dyDescent="0.25">
      <c r="B76" s="1"/>
      <c r="H76" s="1"/>
      <c r="I76" s="1"/>
      <c r="X76" s="1"/>
      <c r="AF76" s="1"/>
      <c r="AG76" s="1"/>
    </row>
    <row r="77" spans="2:33" x14ac:dyDescent="0.25">
      <c r="B77" s="1"/>
      <c r="H77" s="1"/>
      <c r="I77" s="1"/>
      <c r="X77" s="1"/>
      <c r="AF77" s="1"/>
      <c r="AG77" s="1"/>
    </row>
  </sheetData>
  <sheetProtection formatCells="0" formatColumns="0" formatRows="0" insertRows="0" deleteRows="0" sort="0" autoFilter="0"/>
  <autoFilter ref="A15:AX64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9" priority="11">
      <formula>J16=IFERROR(VLOOKUP(I16,#REF!,1,FALSE),"2_Только субъекты МСП")</formula>
    </cfRule>
    <cfRule type="expression" dxfId="8" priority="12">
      <formula>J16&lt;&gt;IF(I16=VLOOKUP(I16,#REF!,1,FALSE),"2_Только субъекты МСП")</formula>
    </cfRule>
  </conditionalFormatting>
  <conditionalFormatting sqref="J34:J42">
    <cfRule type="expression" dxfId="7" priority="9">
      <formula>J34=IFERROR(VLOOKUP(I34,#REF!,1,FALSE),"2_Только субъекты МСП")</formula>
    </cfRule>
    <cfRule type="expression" dxfId="6" priority="10">
      <formula>J34&lt;&gt;IF(I34=VLOOKUP(I34,#REF!,1,FALSE),"2_Только субъекты МСП")</formula>
    </cfRule>
  </conditionalFormatting>
  <conditionalFormatting sqref="J43">
    <cfRule type="expression" dxfId="5" priority="5">
      <formula>J43=IFERROR(VLOOKUP(I43,#REF!,1,FALSE),"2_Только субъекты МСП")</formula>
    </cfRule>
    <cfRule type="expression" dxfId="4" priority="6">
      <formula>J43&lt;&gt;IF(I43=VLOOKUP(I43,#REF!,1,FALSE),"2_Только субъекты МСП")</formula>
    </cfRule>
  </conditionalFormatting>
  <conditionalFormatting sqref="J59">
    <cfRule type="expression" dxfId="3" priority="1">
      <formula>J59=IFERROR(VLOOKUP(I59,#REF!,1,FALSE),"2_Только субъекты МСП")</formula>
    </cfRule>
    <cfRule type="expression" dxfId="2" priority="2">
      <formula>J59&lt;&gt;IF(I59=VLOOKUP(I59,#REF!,1,FALSE),"2_Только субъекты МСП")</formula>
    </cfRule>
  </conditionalFormatting>
  <conditionalFormatting sqref="J54">
    <cfRule type="expression" dxfId="1" priority="3">
      <formula>J54=IFERROR(VLOOKUP(I54,#REF!,1,FALSE),"2_Только субъекты МСП")</formula>
    </cfRule>
    <cfRule type="expression" dxfId="0" priority="4">
      <formula>J54&lt;&gt;IF(I54=VLOOKUP(I54,#REF!,1,FALSE),"2_Только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N31 AB30:AC30 AB24:AC24 AC22 AC19 AC20 AC21 AC26 AC25 AI50" numberStoredAsText="1"/>
    <ignoredError sqref="O44 P43 Q45:R45 R48 Q48 S48 O47 O45:O46 O48" unlockedFormula="1"/>
    <ignoredError sqref="Q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2020-02-27T07:51:52Z</dcterms:modified>
</cp:coreProperties>
</file>