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Приложения к письму\"/>
    </mc:Choice>
  </mc:AlternateContent>
  <bookViews>
    <workbookView xWindow="0" yWindow="0" windowWidth="28800" windowHeight="1243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2020'!$A$15:$AX$70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2020'!$A$9:$Y$46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Q25" i="1" s="1"/>
  <c r="R25" i="1" l="1"/>
  <c r="S55" i="1"/>
  <c r="R55" i="1"/>
  <c r="Q55" i="1"/>
  <c r="S54" i="1"/>
  <c r="R54" i="1"/>
  <c r="Q54" i="1" s="1"/>
  <c r="R52" i="1"/>
  <c r="Q52" i="1"/>
  <c r="R47" i="1"/>
  <c r="Q47" i="1"/>
  <c r="R46" i="1"/>
  <c r="Q46" i="1"/>
  <c r="R45" i="1"/>
  <c r="Q45" i="1"/>
  <c r="P68" i="1" l="1"/>
  <c r="P67" i="1"/>
  <c r="P66" i="1"/>
  <c r="P65" i="1"/>
  <c r="Q65" i="1" s="1"/>
  <c r="R65" i="1" s="1"/>
  <c r="P63" i="1"/>
  <c r="P62" i="1"/>
  <c r="Q62" i="1" s="1"/>
  <c r="R62" i="1" s="1"/>
  <c r="P61" i="1"/>
  <c r="Q61" i="1" s="1"/>
  <c r="R61" i="1" s="1"/>
  <c r="P60" i="1"/>
  <c r="Q60" i="1" l="1"/>
  <c r="R60" i="1" s="1"/>
  <c r="Q67" i="1"/>
  <c r="R67" i="1" s="1"/>
  <c r="Q66" i="1"/>
  <c r="R66" i="1" s="1"/>
  <c r="O30" i="1" l="1"/>
  <c r="O54" i="1" l="1"/>
  <c r="Q51" i="1"/>
  <c r="Q50" i="1"/>
  <c r="Q49" i="1"/>
  <c r="Q48" i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57" i="1"/>
  <c r="Q56" i="1"/>
  <c r="O53" i="1"/>
  <c r="O52" i="1"/>
  <c r="O48" i="1"/>
  <c r="O47" i="1"/>
  <c r="O46" i="1"/>
  <c r="O45" i="1"/>
  <c r="P44" i="1"/>
  <c r="Q44" i="1" s="1"/>
  <c r="P43" i="1"/>
  <c r="O24" i="1"/>
  <c r="Q43" i="1" l="1"/>
  <c r="P58" i="1"/>
  <c r="S57" i="1"/>
  <c r="R57" i="1"/>
  <c r="Q57" i="1"/>
  <c r="R56" i="1"/>
  <c r="O56" i="1"/>
  <c r="O55" i="1"/>
  <c r="R53" i="1"/>
  <c r="Q53" i="1"/>
  <c r="O51" i="1"/>
  <c r="O50" i="1"/>
  <c r="O49" i="1"/>
  <c r="Q58" i="1" l="1"/>
  <c r="Q30" i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<sst xmlns="http://schemas.openxmlformats.org/spreadsheetml/2006/main" count="1918" uniqueCount="234">
  <si>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</si>
  <si>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</si>
  <si>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</si>
  <si>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</si>
  <si>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</si>
  <si>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</si>
  <si>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</si>
  <si>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</si>
  <si>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</si>
  <si>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</si>
  <si>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</si>
  <si>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</si>
  <si>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</si>
  <si>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</si>
  <si>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</si>
  <si>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</si>
  <si>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</si>
  <si>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</si>
  <si>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</si>
  <si>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</si>
  <si>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</si>
  <si>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</si>
  <si>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</si>
  <si>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</si>
  <si>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</si>
  <si>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</si>
  <si>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</si>
  <si>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</si>
  <si>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</si>
  <si>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</si>
  <si>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</si>
  <si>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</si>
  <si>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</si>
  <si>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</si>
  <si>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</si>
  <si>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</si>
  <si>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</si>
  <si>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</si>
  <si>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</si>
  <si>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</si>
  <si>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</si>
  <si>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</si>
  <si>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</si>
  <si>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</si>
  <si>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</si>
  <si>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</si>
  <si>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</si>
  <si>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</si>
  <si>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</si>
  <si>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</si>
  <si>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</si>
  <si>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</si>
  <si>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</si>
  <si>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</si>
  <si>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</si>
  <si>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</si>
  <si>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</si>
  <si>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</si>
  <si>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</si>
  <si>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</si>
  <si>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</si>
  <si>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</si>
  <si>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</si>
  <si>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</si>
  <si>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</si>
  <si>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</si>
  <si>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</si>
  <si>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</si>
  <si>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</si>
  <si>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</si>
  <si>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</si>
  <si>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</si>
  <si>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</si>
  <si>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</si>
  <si>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</si>
  <si>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</si>
  <si>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</si>
  <si>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</si>
  <si>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</si>
  <si>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</si>
  <si>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</si>
  <si>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</si>
  <si>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</si>
  <si>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</si>
  <si>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</si>
  <si>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</si>
  <si>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</si>
  <si>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</si>
  <si>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</si>
  <si>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</si>
  <si>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</si>
  <si>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</si>
  <si>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</si>
  <si>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</si>
  <si>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</si>
  <si>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</si>
  <si>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</si>
  <si>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</si>
  <si>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</si>
  <si>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</si>
  <si>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</si>
  <si>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</si>
  <si>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</si>
  <si>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</si>
  <si>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</si>
  <si>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</si>
  <si>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</si>
  <si>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</si>
  <si>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</si>
  <si>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</si>
  <si>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</si>
  <si>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</si>
  <si>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</si>
  <si>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</si>
  <si>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</si>
  <si>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</si>
  <si>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</si>
  <si>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</si>
  <si>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</si>
  <si>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</si>
  <si>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</si>
  <si>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</si>
  <si>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</si>
  <si>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</si>
  <si>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</si>
  <si>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</si>
  <si>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</si>
  <si>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</si>
  <si>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</si>
  <si>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</si>
  <si>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</si>
  <si>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</si>
  <si>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</si>
  <si>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</si>
  <si>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</si>
  <si>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</si>
  <si>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</si>
  <si>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</si>
  <si>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</si>
  <si>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</si>
  <si>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</si>
  <si>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</si>
  <si>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</si>
  <si>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</si>
  <si>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</si>
  <si>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</si>
  <si>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</si>
  <si>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</si>
  <si>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</si>
  <si>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</si>
  <si>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</si>
  <si>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</si>
  <si>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Аренда нежилого помещения (г.Назрань)</t>
  </si>
  <si>
    <t>68.20.2</t>
  </si>
  <si>
    <t>68.20.12</t>
  </si>
  <si>
    <t>Договор заключенный ранее</t>
  </si>
  <si>
    <t>Аренда нежилого помещения  (г.Назрань)</t>
  </si>
  <si>
    <t>г.Назрань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</si>
  <si>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</si>
  <si>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</si>
  <si>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</si>
  <si>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</si>
  <si>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</si>
  <si>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</si>
  <si>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</si>
  <si>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</si>
  <si>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Новый Уренгой</t>
  </si>
  <si>
    <t xml:space="preserve">г. 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</si>
  <si>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</si>
  <si>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</si>
  <si>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</si>
  <si>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</si>
  <si>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</si>
  <si>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</si>
  <si>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</si>
  <si>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</si>
  <si>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</si>
  <si>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</si>
  <si>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</si>
  <si>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</si>
  <si>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</si>
  <si>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</si>
  <si>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</si>
  <si>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</si>
  <si>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</si>
  <si>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</si>
  <si>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</si>
  <si>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</si>
  <si>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</si>
  <si>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</si>
  <si>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</si>
  <si>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</si>
  <si>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</si>
  <si>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</si>
  <si>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</si>
  <si>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</si>
  <si>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</si>
  <si>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41.20.4</t>
  </si>
  <si>
    <t>41.20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</si>
  <si>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</si>
  <si>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</si>
  <si>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</si>
  <si>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</si>
  <si>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</si>
  <si>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</si>
  <si>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</si>
  <si>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</si>
  <si>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</si>
  <si>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ПОДСТАНЦИЯ 110/35/6 КВ С ПИТАЮЩЕЙ ВЛ 110 КВ В
РАЙОНЕ УПСВ МАЙСКОГО МЕСТОРОЖДЕНИЯ</t>
  </si>
  <si>
    <t>Выполнение СМР включая поставку МТРиО по объекту: Подстанция 110/35/6 кВ "УПСВ-1" с питающей ВЛ 110 кВ
Мамонтовского месторождения</t>
  </si>
  <si>
    <t>43.29</t>
  </si>
  <si>
    <t>Выполнение СМР включая поставку МТРиО по объекту: Подстанция 110/35/6 кВ с питающей ВЛ 110 кВ
Кузоваткинского месторождения</t>
  </si>
  <si>
    <t>Выполнение СМР включая поставку МТРиО по объекту: ПС 110 кВ Роспан с питающими ВЛ 110 кВI, II цепь</t>
  </si>
  <si>
    <t>Выполнение СМР включая поставку МТРиО по объекту: СП 110 кВ Чупальский</t>
  </si>
  <si>
    <t>Выполнение СМР включая поставку МТРиО по объекту: ВЛ 110 кВ Чупальская - Кузоваткинская</t>
  </si>
  <si>
    <t>Выполнение СМР включая поставку МТРиО по объекту: ПС 110/35/6 кВ Московская с ВЛ 110кВ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</si>
  <si>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</si>
  <si>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</si>
  <si>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</si>
  <si>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ВЛ 110 кВ на ПС 110 кВ Унтыгейского м/р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</si>
  <si>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</si>
  <si>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</si>
  <si>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объекту:ПС 110 кВ Тупсилор (Подстанция 110/35/6 кВ с питающей ВЛ 110 кВ в районе УПСВ Майского месторождения)</t>
  </si>
  <si>
    <t xml:space="preserve">Выполнение СМР включая поставку МТРиО по объекту:ПС 110 кВ УПСВ-1 </t>
  </si>
  <si>
    <t xml:space="preserve">Выполнение СМР включая поставку МТРиО по объекту:ПС 110 кВ Кузоваткинская </t>
  </si>
  <si>
    <t>Выполнение СМР включая поставку МТРиО по объекту:ПС 110/6 кВ Роспан</t>
  </si>
  <si>
    <t>Выполнение СМР включая поставку МТРиО по объекту:СП 110 кВ Чупальский</t>
  </si>
  <si>
    <t>Выполнение СМР включая поставку МТРиО по объекту:ВЛ 110 кВ Чупальская - Кузоваткинская</t>
  </si>
  <si>
    <t>Выполнение СМР включая поставку МТРиО по объекту:ПС 110/35/6 кВ Московская с ВЛ 110 кВ (Чупальская-2)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</si>
  <si>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</si>
  <si>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</si>
  <si>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</si>
  <si>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>Выполнение СМР включая поставку МТРиО по объекту:ВЛ 110 кВ на ПС 110 кВ Унтыгейского мр (новое строительство 2х20 км)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</si>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</sst>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0" fillId="0" borderId="7" xfId="5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X83"/>
  <sheetViews>
    <sheetView tabSelected="1" topLeftCell="A3" zoomScaleNormal="100" zoomScalePageLayoutView="30" workbookViewId="0">
      <selection activeCell="K18" sqref="K18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16.140625" style="1" customWidth="1"/>
    <col min="8" max="8" width="7.5703125" style="30" customWidth="1"/>
    <col min="9" max="9" width="8.7109375" style="30" customWidth="1"/>
    <col min="10" max="10" width="5.570312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6" width="11.42578125" style="1" customWidth="1"/>
    <col min="17" max="17" width="14.5703125" style="1" customWidth="1"/>
    <col min="18" max="18" width="10.28515625" style="1" customWidth="1"/>
    <col min="19" max="19" width="6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7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1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4"/>
      <c r="M1" s="35"/>
      <c r="N1" s="33"/>
      <c r="O1" s="36"/>
      <c r="P1" s="36"/>
      <c r="Q1" s="36"/>
      <c r="R1" s="36"/>
      <c r="S1" s="36"/>
    </row>
    <row r="2" spans="1:50" x14ac:dyDescent="0.2">
      <c r="A2" s="113"/>
      <c r="B2" s="114"/>
      <c r="C2" s="114"/>
      <c r="D2" s="114"/>
      <c r="E2" s="37"/>
      <c r="F2" s="38"/>
      <c r="G2" s="37"/>
      <c r="H2" s="37"/>
      <c r="I2" s="37"/>
      <c r="J2" s="39"/>
      <c r="K2" s="37"/>
      <c r="L2" s="34"/>
      <c r="M2" s="35"/>
      <c r="N2" s="37"/>
      <c r="O2" s="38"/>
      <c r="P2" s="38"/>
      <c r="Q2" s="38"/>
      <c r="R2" s="38"/>
      <c r="S2" s="38"/>
    </row>
    <row r="3" spans="1:50" x14ac:dyDescent="0.2">
      <c r="A3" s="115" t="s">
        <v>175</v>
      </c>
      <c r="B3" s="116"/>
      <c r="C3" s="116"/>
      <c r="D3" s="116"/>
      <c r="E3" s="115" t="s">
        <v>53</v>
      </c>
      <c r="F3" s="115"/>
      <c r="G3" s="37"/>
      <c r="H3" s="37"/>
      <c r="I3" s="37"/>
      <c r="J3" s="37"/>
      <c r="L3" s="37"/>
      <c r="M3" s="37"/>
      <c r="N3" s="37"/>
      <c r="O3" s="38"/>
      <c r="P3" s="38"/>
      <c r="Q3" s="38"/>
      <c r="R3" s="38"/>
      <c r="S3" s="38"/>
    </row>
    <row r="4" spans="1:50" ht="12.75" customHeight="1" x14ac:dyDescent="0.2">
      <c r="A4" s="115" t="s">
        <v>176</v>
      </c>
      <c r="B4" s="116"/>
      <c r="C4" s="116"/>
      <c r="D4" s="116"/>
      <c r="E4" s="117" t="s">
        <v>177</v>
      </c>
      <c r="F4" s="117"/>
      <c r="G4" s="54"/>
      <c r="H4" s="37"/>
      <c r="I4" s="37"/>
      <c r="J4" s="37"/>
      <c r="K4" s="37"/>
      <c r="L4" s="37"/>
      <c r="M4" s="37"/>
      <c r="N4" s="37"/>
      <c r="O4" s="38"/>
      <c r="P4" s="38"/>
      <c r="Q4" s="38"/>
      <c r="R4" s="38"/>
      <c r="S4" s="38"/>
    </row>
    <row r="5" spans="1:50" x14ac:dyDescent="0.2">
      <c r="A5" s="115" t="s">
        <v>178</v>
      </c>
      <c r="B5" s="116"/>
      <c r="C5" s="116"/>
      <c r="D5" s="116"/>
      <c r="E5" s="118" t="s">
        <v>179</v>
      </c>
      <c r="F5" s="118"/>
      <c r="G5" s="54"/>
      <c r="H5" s="37"/>
      <c r="I5" s="37"/>
      <c r="J5" s="37"/>
      <c r="K5" s="54"/>
      <c r="L5" s="37"/>
      <c r="M5" s="37"/>
      <c r="N5" s="37"/>
      <c r="O5" s="38"/>
      <c r="P5" s="38"/>
      <c r="Q5" s="38"/>
      <c r="R5" s="38"/>
      <c r="S5" s="38"/>
    </row>
    <row r="6" spans="1:50" ht="15" x14ac:dyDescent="0.2">
      <c r="A6" s="115" t="s">
        <v>180</v>
      </c>
      <c r="B6" s="116"/>
      <c r="C6" s="116"/>
      <c r="D6" s="116"/>
      <c r="E6" s="119" t="s">
        <v>181</v>
      </c>
      <c r="F6" s="118"/>
      <c r="G6" s="40"/>
      <c r="H6" s="37"/>
      <c r="I6" s="37"/>
      <c r="J6" s="37"/>
      <c r="K6" s="54"/>
      <c r="L6" s="37"/>
      <c r="M6" s="37"/>
      <c r="N6" s="37"/>
      <c r="O6" s="38"/>
      <c r="P6" s="38"/>
      <c r="Q6" s="38"/>
      <c r="R6" s="38"/>
      <c r="S6" s="38"/>
    </row>
    <row r="7" spans="1:50" x14ac:dyDescent="0.2">
      <c r="A7" s="115" t="s">
        <v>32</v>
      </c>
      <c r="B7" s="116"/>
      <c r="C7" s="116"/>
      <c r="D7" s="116"/>
      <c r="E7" s="118">
        <v>7701025510</v>
      </c>
      <c r="F7" s="118"/>
      <c r="G7" s="37"/>
      <c r="H7" s="37"/>
      <c r="I7" s="37"/>
      <c r="J7" s="37"/>
      <c r="K7" s="40"/>
      <c r="L7" s="37"/>
      <c r="M7" s="37"/>
      <c r="N7" s="37"/>
      <c r="O7" s="38"/>
      <c r="P7" s="38"/>
      <c r="Q7" s="38"/>
      <c r="R7" s="38"/>
      <c r="S7" s="38"/>
    </row>
    <row r="8" spans="1:50" x14ac:dyDescent="0.2">
      <c r="A8" s="115" t="s">
        <v>33</v>
      </c>
      <c r="B8" s="116"/>
      <c r="C8" s="116"/>
      <c r="D8" s="116"/>
      <c r="E8" s="118">
        <v>770101001</v>
      </c>
      <c r="F8" s="118"/>
      <c r="G8" s="54"/>
      <c r="H8" s="37"/>
      <c r="I8" s="37"/>
      <c r="J8" s="37"/>
      <c r="K8" s="40"/>
      <c r="L8" s="37"/>
      <c r="M8" s="37"/>
      <c r="N8" s="37"/>
      <c r="O8" s="38"/>
      <c r="P8" s="38"/>
      <c r="Q8" s="38"/>
      <c r="R8" s="38"/>
      <c r="S8" s="38"/>
    </row>
    <row r="9" spans="1:50" s="2" customFormat="1" x14ac:dyDescent="0.2">
      <c r="A9" s="115" t="s">
        <v>182</v>
      </c>
      <c r="B9" s="116"/>
      <c r="C9" s="116"/>
      <c r="D9" s="116"/>
      <c r="E9" s="120">
        <v>45000000000</v>
      </c>
      <c r="F9" s="118"/>
      <c r="G9" s="54"/>
      <c r="H9" s="37"/>
      <c r="I9" s="37"/>
      <c r="J9" s="37"/>
      <c r="K9" s="41"/>
      <c r="L9" s="37"/>
      <c r="M9" s="37"/>
      <c r="N9" s="37"/>
      <c r="O9" s="38"/>
      <c r="P9" s="38"/>
      <c r="Q9" s="38"/>
      <c r="R9" s="38"/>
      <c r="S9" s="38"/>
      <c r="T9" s="11"/>
      <c r="U9" s="11"/>
      <c r="V9" s="11"/>
      <c r="W9" s="12"/>
      <c r="X9" s="67"/>
    </row>
    <row r="10" spans="1:50" s="2" customFormat="1" ht="15.75" customHeight="1" x14ac:dyDescent="0.25">
      <c r="A10" s="42"/>
      <c r="B10" s="55"/>
      <c r="C10" s="42"/>
      <c r="D10" s="42"/>
      <c r="E10" s="42"/>
      <c r="F10" s="42"/>
      <c r="G10" s="40"/>
      <c r="H10" s="37"/>
      <c r="I10" s="37"/>
      <c r="J10" s="37"/>
      <c r="K10" s="42"/>
      <c r="L10" s="42"/>
      <c r="M10" s="42"/>
      <c r="N10" s="42"/>
      <c r="O10" s="42"/>
      <c r="P10" s="42"/>
      <c r="Q10" s="42"/>
      <c r="R10" s="42"/>
      <c r="S10" s="42"/>
      <c r="T10" s="11"/>
      <c r="U10" s="11"/>
      <c r="V10" s="11"/>
      <c r="X10" s="67"/>
    </row>
    <row r="11" spans="1:50" s="2" customForma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X11" s="67"/>
    </row>
    <row r="12" spans="1:50" s="29" customFormat="1" ht="48" customHeight="1" x14ac:dyDescent="0.25">
      <c r="A12" s="81" t="s">
        <v>1</v>
      </c>
      <c r="B12" s="81" t="s">
        <v>2</v>
      </c>
      <c r="C12" s="84" t="s">
        <v>3</v>
      </c>
      <c r="D12" s="85"/>
      <c r="E12" s="81" t="s">
        <v>4</v>
      </c>
      <c r="F12" s="81" t="s">
        <v>5</v>
      </c>
      <c r="G12" s="81" t="s">
        <v>6</v>
      </c>
      <c r="H12" s="81" t="s">
        <v>7</v>
      </c>
      <c r="I12" s="81" t="s">
        <v>8</v>
      </c>
      <c r="J12" s="81" t="s">
        <v>9</v>
      </c>
      <c r="K12" s="81" t="s">
        <v>10</v>
      </c>
      <c r="L12" s="81" t="s">
        <v>11</v>
      </c>
      <c r="M12" s="81" t="s">
        <v>12</v>
      </c>
      <c r="N12" s="81" t="s">
        <v>13</v>
      </c>
      <c r="O12" s="90" t="s">
        <v>14</v>
      </c>
      <c r="P12" s="90" t="s">
        <v>15</v>
      </c>
      <c r="Q12" s="93" t="s">
        <v>16</v>
      </c>
      <c r="R12" s="94"/>
      <c r="S12" s="94"/>
      <c r="T12" s="95"/>
      <c r="U12" s="81" t="s">
        <v>17</v>
      </c>
      <c r="V12" s="81" t="s">
        <v>18</v>
      </c>
      <c r="W12" s="81" t="s">
        <v>19</v>
      </c>
      <c r="X12" s="88" t="s">
        <v>20</v>
      </c>
      <c r="Y12" s="89" t="s">
        <v>21</v>
      </c>
      <c r="Z12" s="84" t="s">
        <v>22</v>
      </c>
      <c r="AA12" s="105"/>
      <c r="AB12" s="105"/>
      <c r="AC12" s="85"/>
      <c r="AD12" s="84" t="s">
        <v>23</v>
      </c>
      <c r="AE12" s="105"/>
      <c r="AF12" s="105"/>
      <c r="AG12" s="105"/>
      <c r="AH12" s="105"/>
      <c r="AI12" s="105"/>
      <c r="AJ12" s="105"/>
      <c r="AK12" s="105"/>
      <c r="AL12" s="105"/>
      <c r="AM12" s="85"/>
      <c r="AN12" s="81" t="s">
        <v>24</v>
      </c>
      <c r="AO12" s="81" t="s">
        <v>25</v>
      </c>
      <c r="AP12" s="106" t="s">
        <v>26</v>
      </c>
      <c r="AQ12" s="107"/>
      <c r="AR12" s="107"/>
      <c r="AS12" s="107"/>
      <c r="AT12" s="107"/>
      <c r="AU12" s="107"/>
      <c r="AV12" s="107"/>
      <c r="AW12" s="108"/>
      <c r="AX12" s="102" t="s">
        <v>27</v>
      </c>
    </row>
    <row r="13" spans="1:50" s="29" customFormat="1" ht="28.5" customHeight="1" x14ac:dyDescent="0.25">
      <c r="A13" s="82"/>
      <c r="B13" s="82"/>
      <c r="C13" s="86" t="s">
        <v>28</v>
      </c>
      <c r="D13" s="86" t="s">
        <v>29</v>
      </c>
      <c r="E13" s="82"/>
      <c r="F13" s="82"/>
      <c r="G13" s="82"/>
      <c r="H13" s="99"/>
      <c r="I13" s="99"/>
      <c r="J13" s="82"/>
      <c r="K13" s="82"/>
      <c r="L13" s="82"/>
      <c r="M13" s="82"/>
      <c r="N13" s="82"/>
      <c r="O13" s="91"/>
      <c r="P13" s="91"/>
      <c r="Q13" s="96"/>
      <c r="R13" s="97"/>
      <c r="S13" s="97"/>
      <c r="T13" s="98"/>
      <c r="U13" s="82"/>
      <c r="V13" s="82"/>
      <c r="W13" s="82"/>
      <c r="X13" s="88"/>
      <c r="Y13" s="89"/>
      <c r="Z13" s="86" t="s">
        <v>30</v>
      </c>
      <c r="AA13" s="86" t="s">
        <v>31</v>
      </c>
      <c r="AB13" s="81" t="s">
        <v>32</v>
      </c>
      <c r="AC13" s="81" t="s">
        <v>33</v>
      </c>
      <c r="AD13" s="81" t="s">
        <v>34</v>
      </c>
      <c r="AE13" s="86" t="s">
        <v>35</v>
      </c>
      <c r="AF13" s="84" t="s">
        <v>36</v>
      </c>
      <c r="AG13" s="85"/>
      <c r="AH13" s="86" t="s">
        <v>37</v>
      </c>
      <c r="AI13" s="84" t="s">
        <v>38</v>
      </c>
      <c r="AJ13" s="85"/>
      <c r="AK13" s="90" t="s">
        <v>39</v>
      </c>
      <c r="AL13" s="86" t="s">
        <v>40</v>
      </c>
      <c r="AM13" s="109" t="s">
        <v>41</v>
      </c>
      <c r="AN13" s="82"/>
      <c r="AO13" s="82"/>
      <c r="AP13" s="100" t="s">
        <v>42</v>
      </c>
      <c r="AQ13" s="100" t="s">
        <v>43</v>
      </c>
      <c r="AR13" s="100" t="s">
        <v>44</v>
      </c>
      <c r="AS13" s="100" t="s">
        <v>45</v>
      </c>
      <c r="AT13" s="100" t="s">
        <v>46</v>
      </c>
      <c r="AU13" s="111" t="s">
        <v>47</v>
      </c>
      <c r="AV13" s="111" t="s">
        <v>48</v>
      </c>
      <c r="AW13" s="100" t="s">
        <v>49</v>
      </c>
      <c r="AX13" s="103"/>
    </row>
    <row r="14" spans="1:50" s="2" customFormat="1" ht="49.5" customHeight="1" x14ac:dyDescent="0.25">
      <c r="A14" s="83"/>
      <c r="B14" s="83"/>
      <c r="C14" s="87"/>
      <c r="D14" s="87"/>
      <c r="E14" s="83"/>
      <c r="F14" s="83"/>
      <c r="G14" s="83"/>
      <c r="H14" s="87"/>
      <c r="I14" s="87"/>
      <c r="J14" s="83"/>
      <c r="K14" s="83"/>
      <c r="L14" s="83"/>
      <c r="M14" s="83"/>
      <c r="N14" s="83"/>
      <c r="O14" s="92"/>
      <c r="P14" s="92"/>
      <c r="Q14" s="3">
        <v>2020</v>
      </c>
      <c r="R14" s="3">
        <v>2021</v>
      </c>
      <c r="S14" s="3">
        <v>2022</v>
      </c>
      <c r="T14" s="3">
        <v>2023</v>
      </c>
      <c r="U14" s="83"/>
      <c r="V14" s="83"/>
      <c r="W14" s="83"/>
      <c r="X14" s="88"/>
      <c r="Y14" s="89"/>
      <c r="Z14" s="87"/>
      <c r="AA14" s="87"/>
      <c r="AB14" s="83"/>
      <c r="AC14" s="83"/>
      <c r="AD14" s="83"/>
      <c r="AE14" s="87"/>
      <c r="AF14" s="10" t="s">
        <v>50</v>
      </c>
      <c r="AG14" s="10" t="s">
        <v>51</v>
      </c>
      <c r="AH14" s="87"/>
      <c r="AI14" s="10" t="s">
        <v>52</v>
      </c>
      <c r="AJ14" s="10" t="s">
        <v>51</v>
      </c>
      <c r="AK14" s="92"/>
      <c r="AL14" s="87"/>
      <c r="AM14" s="110"/>
      <c r="AN14" s="83"/>
      <c r="AO14" s="83"/>
      <c r="AP14" s="101"/>
      <c r="AQ14" s="101"/>
      <c r="AR14" s="101"/>
      <c r="AS14" s="101"/>
      <c r="AT14" s="101"/>
      <c r="AU14" s="112"/>
      <c r="AV14" s="112"/>
      <c r="AW14" s="101"/>
      <c r="AX14" s="104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9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9.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3">
        <v>606</v>
      </c>
      <c r="P16" s="43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28">
        <v>43890</v>
      </c>
      <c r="Y16" s="15">
        <v>43921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72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3">
        <v>1650</v>
      </c>
      <c r="P17" s="43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3">
        <v>300</v>
      </c>
      <c r="P18" s="43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3">
        <v>360</v>
      </c>
      <c r="P19" s="43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2" t="s">
        <v>66</v>
      </c>
      <c r="Y19" s="9" t="s">
        <v>66</v>
      </c>
      <c r="Z19" s="8" t="s">
        <v>130</v>
      </c>
      <c r="AA19" s="6" t="s">
        <v>77</v>
      </c>
      <c r="AB19" s="6" t="s">
        <v>199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7" t="s">
        <v>67</v>
      </c>
      <c r="H20" s="57" t="s">
        <v>64</v>
      </c>
      <c r="I20" s="57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3">
        <v>150</v>
      </c>
      <c r="P20" s="43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2" t="s">
        <v>66</v>
      </c>
      <c r="Y20" s="9" t="s">
        <v>66</v>
      </c>
      <c r="Z20" s="57" t="s">
        <v>130</v>
      </c>
      <c r="AA20" s="6" t="s">
        <v>80</v>
      </c>
      <c r="AB20" s="6" t="s">
        <v>200</v>
      </c>
      <c r="AC20" s="6" t="s">
        <v>81</v>
      </c>
      <c r="AD20" s="57" t="s">
        <v>67</v>
      </c>
      <c r="AE20" s="57" t="s">
        <v>121</v>
      </c>
      <c r="AF20" s="57">
        <v>876</v>
      </c>
      <c r="AG20" s="57" t="s">
        <v>122</v>
      </c>
      <c r="AH20" s="57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5" customFormat="1" ht="51" outlineLevel="1" x14ac:dyDescent="0.25">
      <c r="A21" s="19">
        <v>4</v>
      </c>
      <c r="B21" s="58">
        <v>50</v>
      </c>
      <c r="C21" s="25" t="s">
        <v>53</v>
      </c>
      <c r="D21" s="59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60">
        <v>173</v>
      </c>
      <c r="P21" s="60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1" t="s">
        <v>65</v>
      </c>
      <c r="V21" s="61" t="s">
        <v>53</v>
      </c>
      <c r="W21" s="61" t="s">
        <v>132</v>
      </c>
      <c r="X21" s="62" t="s">
        <v>69</v>
      </c>
      <c r="Y21" s="62" t="s">
        <v>69</v>
      </c>
      <c r="Z21" s="14" t="s">
        <v>130</v>
      </c>
      <c r="AA21" s="61" t="s">
        <v>82</v>
      </c>
      <c r="AB21" s="61" t="s">
        <v>201</v>
      </c>
      <c r="AC21" s="61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3">
        <v>92401000000</v>
      </c>
      <c r="AJ21" s="59" t="s">
        <v>84</v>
      </c>
      <c r="AK21" s="62" t="s">
        <v>69</v>
      </c>
      <c r="AL21" s="62" t="s">
        <v>69</v>
      </c>
      <c r="AM21" s="62" t="s">
        <v>85</v>
      </c>
      <c r="AN21" s="64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7" customFormat="1" ht="61.5" customHeight="1" outlineLevel="1" x14ac:dyDescent="0.25">
      <c r="A22" s="19">
        <v>4</v>
      </c>
      <c r="B22" s="58">
        <v>51</v>
      </c>
      <c r="C22" s="25" t="s">
        <v>53</v>
      </c>
      <c r="D22" s="59" t="s">
        <v>54</v>
      </c>
      <c r="E22" s="19" t="s">
        <v>55</v>
      </c>
      <c r="F22" s="25">
        <v>1</v>
      </c>
      <c r="G22" s="14" t="s">
        <v>202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6">
        <v>410</v>
      </c>
      <c r="P22" s="60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1" t="s">
        <v>65</v>
      </c>
      <c r="V22" s="61" t="s">
        <v>53</v>
      </c>
      <c r="W22" s="61" t="s">
        <v>132</v>
      </c>
      <c r="X22" s="62" t="s">
        <v>69</v>
      </c>
      <c r="Y22" s="62" t="s">
        <v>69</v>
      </c>
      <c r="Z22" s="14" t="s">
        <v>130</v>
      </c>
      <c r="AA22" s="61" t="s">
        <v>86</v>
      </c>
      <c r="AB22" s="61" t="s">
        <v>203</v>
      </c>
      <c r="AC22" s="61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3">
        <v>45000000000</v>
      </c>
      <c r="AJ22" s="59" t="s">
        <v>71</v>
      </c>
      <c r="AK22" s="62" t="s">
        <v>69</v>
      </c>
      <c r="AL22" s="62" t="s">
        <v>69</v>
      </c>
      <c r="AM22" s="62" t="s">
        <v>87</v>
      </c>
      <c r="AN22" s="64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7" customFormat="1" ht="54" customHeight="1" x14ac:dyDescent="0.25">
      <c r="A23" s="25">
        <v>7</v>
      </c>
      <c r="B23" s="58">
        <v>52</v>
      </c>
      <c r="C23" s="25" t="s">
        <v>53</v>
      </c>
      <c r="D23" s="61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8">
        <v>2011.1684299999999</v>
      </c>
      <c r="P23" s="68">
        <f>O23*1.2</f>
        <v>2413.4021159999998</v>
      </c>
      <c r="Q23" s="60">
        <f>P23*(12-5)/12</f>
        <v>1407.8179009999997</v>
      </c>
      <c r="R23" s="60">
        <f t="shared" si="0"/>
        <v>1005.5842150000001</v>
      </c>
      <c r="S23" s="26" t="s">
        <v>123</v>
      </c>
      <c r="T23" s="26" t="s">
        <v>123</v>
      </c>
      <c r="U23" s="61" t="s">
        <v>136</v>
      </c>
      <c r="V23" s="61" t="s">
        <v>53</v>
      </c>
      <c r="W23" s="61" t="s">
        <v>126</v>
      </c>
      <c r="X23" s="62" t="s">
        <v>73</v>
      </c>
      <c r="Y23" s="62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3">
        <v>45000000000</v>
      </c>
      <c r="AJ23" s="14" t="s">
        <v>71</v>
      </c>
      <c r="AK23" s="62" t="s">
        <v>69</v>
      </c>
      <c r="AL23" s="62" t="s">
        <v>69</v>
      </c>
      <c r="AM23" s="62" t="s">
        <v>85</v>
      </c>
      <c r="AN23" s="64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7" customFormat="1" ht="53.25" customHeight="1" x14ac:dyDescent="0.25">
      <c r="A24" s="25">
        <v>7</v>
      </c>
      <c r="B24" s="58">
        <v>53</v>
      </c>
      <c r="C24" s="25" t="s">
        <v>53</v>
      </c>
      <c r="D24" s="61" t="s">
        <v>113</v>
      </c>
      <c r="E24" s="25" t="s">
        <v>93</v>
      </c>
      <c r="F24" s="25">
        <v>1</v>
      </c>
      <c r="G24" s="14" t="s">
        <v>204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8">
        <f>P24/1.2</f>
        <v>14583.333333333334</v>
      </c>
      <c r="P24" s="68">
        <v>17500</v>
      </c>
      <c r="Q24" s="60">
        <f t="shared" si="2"/>
        <v>10208.333333333334</v>
      </c>
      <c r="R24" s="60">
        <f t="shared" si="0"/>
        <v>7291.6666666666661</v>
      </c>
      <c r="S24" s="25" t="s">
        <v>123</v>
      </c>
      <c r="T24" s="25" t="s">
        <v>123</v>
      </c>
      <c r="U24" s="61" t="s">
        <v>65</v>
      </c>
      <c r="V24" s="61" t="s">
        <v>53</v>
      </c>
      <c r="W24" s="61" t="s">
        <v>132</v>
      </c>
      <c r="X24" s="62" t="s">
        <v>69</v>
      </c>
      <c r="Y24" s="62" t="s">
        <v>69</v>
      </c>
      <c r="Z24" s="22" t="s">
        <v>131</v>
      </c>
      <c r="AA24" s="61" t="s">
        <v>114</v>
      </c>
      <c r="AB24" s="61" t="s">
        <v>115</v>
      </c>
      <c r="AC24" s="61" t="s">
        <v>78</v>
      </c>
      <c r="AD24" s="14" t="s">
        <v>204</v>
      </c>
      <c r="AE24" s="14" t="s">
        <v>121</v>
      </c>
      <c r="AF24" s="14">
        <v>876</v>
      </c>
      <c r="AG24" s="14" t="s">
        <v>122</v>
      </c>
      <c r="AH24" s="14">
        <v>1</v>
      </c>
      <c r="AI24" s="63">
        <v>45000000000</v>
      </c>
      <c r="AJ24" s="14" t="s">
        <v>71</v>
      </c>
      <c r="AK24" s="62" t="s">
        <v>69</v>
      </c>
      <c r="AL24" s="62" t="s">
        <v>69</v>
      </c>
      <c r="AM24" s="62" t="s">
        <v>85</v>
      </c>
      <c r="AN24" s="64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7" customFormat="1" ht="61.5" customHeight="1" x14ac:dyDescent="0.25">
      <c r="A25" s="25">
        <v>7</v>
      </c>
      <c r="B25" s="58">
        <v>54</v>
      </c>
      <c r="C25" s="25" t="s">
        <v>53</v>
      </c>
      <c r="D25" s="61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8">
        <v>1796.6101699999999</v>
      </c>
      <c r="P25" s="68">
        <f>O25*1.2</f>
        <v>2155.9322039999997</v>
      </c>
      <c r="Q25" s="60">
        <f>P25*(12-6)/12</f>
        <v>1077.9661019999999</v>
      </c>
      <c r="R25" s="60">
        <f t="shared" si="0"/>
        <v>1077.9661019999999</v>
      </c>
      <c r="S25" s="25" t="s">
        <v>123</v>
      </c>
      <c r="T25" s="25" t="s">
        <v>123</v>
      </c>
      <c r="U25" s="61" t="s">
        <v>65</v>
      </c>
      <c r="V25" s="61" t="s">
        <v>53</v>
      </c>
      <c r="W25" s="61" t="s">
        <v>132</v>
      </c>
      <c r="X25" s="62" t="s">
        <v>127</v>
      </c>
      <c r="Y25" s="62" t="s">
        <v>127</v>
      </c>
      <c r="Z25" s="22" t="s">
        <v>130</v>
      </c>
      <c r="AA25" s="61" t="s">
        <v>116</v>
      </c>
      <c r="AB25" s="61" t="s">
        <v>205</v>
      </c>
      <c r="AC25" s="61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3">
        <v>45000000000</v>
      </c>
      <c r="AJ25" s="14" t="s">
        <v>71</v>
      </c>
      <c r="AK25" s="62" t="s">
        <v>127</v>
      </c>
      <c r="AL25" s="62" t="s">
        <v>127</v>
      </c>
      <c r="AM25" s="62" t="s">
        <v>129</v>
      </c>
      <c r="AN25" s="64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7" customFormat="1" ht="51.75" customHeight="1" x14ac:dyDescent="0.25">
      <c r="A26" s="25">
        <v>7</v>
      </c>
      <c r="B26" s="58">
        <v>55</v>
      </c>
      <c r="C26" s="25" t="s">
        <v>53</v>
      </c>
      <c r="D26" s="61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8">
        <v>2700</v>
      </c>
      <c r="P26" s="68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1" t="s">
        <v>65</v>
      </c>
      <c r="V26" s="61" t="s">
        <v>53</v>
      </c>
      <c r="W26" s="61" t="s">
        <v>132</v>
      </c>
      <c r="X26" s="62" t="s">
        <v>127</v>
      </c>
      <c r="Y26" s="62" t="s">
        <v>127</v>
      </c>
      <c r="Z26" s="22" t="s">
        <v>130</v>
      </c>
      <c r="AA26" s="61" t="s">
        <v>116</v>
      </c>
      <c r="AB26" s="61" t="s">
        <v>205</v>
      </c>
      <c r="AC26" s="61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3">
        <v>45000000000</v>
      </c>
      <c r="AJ26" s="14" t="s">
        <v>71</v>
      </c>
      <c r="AK26" s="62" t="s">
        <v>127</v>
      </c>
      <c r="AL26" s="62" t="s">
        <v>127</v>
      </c>
      <c r="AM26" s="62" t="s">
        <v>129</v>
      </c>
      <c r="AN26" s="64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7" customFormat="1" ht="41.45" customHeight="1" x14ac:dyDescent="0.25">
      <c r="A27" s="25">
        <v>7</v>
      </c>
      <c r="B27" s="58">
        <v>56</v>
      </c>
      <c r="C27" s="25" t="s">
        <v>53</v>
      </c>
      <c r="D27" s="61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8">
        <v>1000</v>
      </c>
      <c r="P27" s="68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1" t="s">
        <v>136</v>
      </c>
      <c r="V27" s="61" t="s">
        <v>53</v>
      </c>
      <c r="W27" s="61" t="s">
        <v>126</v>
      </c>
      <c r="X27" s="62" t="s">
        <v>69</v>
      </c>
      <c r="Y27" s="62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3">
        <v>45000000000</v>
      </c>
      <c r="AJ27" s="14" t="s">
        <v>71</v>
      </c>
      <c r="AK27" s="62" t="s">
        <v>127</v>
      </c>
      <c r="AL27" s="62" t="s">
        <v>127</v>
      </c>
      <c r="AM27" s="62" t="s">
        <v>129</v>
      </c>
      <c r="AN27" s="64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7" customFormat="1" ht="41.45" customHeight="1" x14ac:dyDescent="0.25">
      <c r="A28" s="25">
        <v>7</v>
      </c>
      <c r="B28" s="58">
        <v>57</v>
      </c>
      <c r="C28" s="25" t="s">
        <v>53</v>
      </c>
      <c r="D28" s="61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8">
        <v>500</v>
      </c>
      <c r="P28" s="68">
        <f t="shared" si="3"/>
        <v>600</v>
      </c>
      <c r="Q28" s="68">
        <f>P28</f>
        <v>600</v>
      </c>
      <c r="R28" s="26" t="s">
        <v>123</v>
      </c>
      <c r="S28" s="25" t="s">
        <v>123</v>
      </c>
      <c r="T28" s="25" t="s">
        <v>123</v>
      </c>
      <c r="U28" s="61" t="s">
        <v>136</v>
      </c>
      <c r="V28" s="61" t="s">
        <v>53</v>
      </c>
      <c r="W28" s="61" t="s">
        <v>126</v>
      </c>
      <c r="X28" s="62" t="s">
        <v>73</v>
      </c>
      <c r="Y28" s="62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3">
        <v>45000000000</v>
      </c>
      <c r="AJ28" s="14" t="s">
        <v>71</v>
      </c>
      <c r="AK28" s="62" t="s">
        <v>69</v>
      </c>
      <c r="AL28" s="62" t="s">
        <v>69</v>
      </c>
      <c r="AM28" s="62" t="s">
        <v>69</v>
      </c>
      <c r="AN28" s="62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7" customFormat="1" ht="41.45" customHeight="1" x14ac:dyDescent="0.25">
      <c r="A29" s="25">
        <v>7</v>
      </c>
      <c r="B29" s="58">
        <v>58</v>
      </c>
      <c r="C29" s="25" t="s">
        <v>53</v>
      </c>
      <c r="D29" s="61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8">
        <f>P29/1.2</f>
        <v>2083.3333333333335</v>
      </c>
      <c r="P29" s="68">
        <v>2500</v>
      </c>
      <c r="Q29" s="60">
        <f t="shared" ref="Q29:Q30" si="5">P29*(12-5)/12</f>
        <v>1458.3333333333333</v>
      </c>
      <c r="R29" s="60">
        <f t="shared" si="0"/>
        <v>1041.6666666666667</v>
      </c>
      <c r="S29" s="25" t="s">
        <v>123</v>
      </c>
      <c r="T29" s="25" t="s">
        <v>123</v>
      </c>
      <c r="U29" s="61" t="s">
        <v>105</v>
      </c>
      <c r="V29" s="61" t="s">
        <v>53</v>
      </c>
      <c r="W29" s="61" t="s">
        <v>126</v>
      </c>
      <c r="X29" s="62" t="s">
        <v>73</v>
      </c>
      <c r="Y29" s="62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3">
        <v>45000000000</v>
      </c>
      <c r="AJ29" s="14" t="s">
        <v>71</v>
      </c>
      <c r="AK29" s="62" t="s">
        <v>69</v>
      </c>
      <c r="AL29" s="62" t="s">
        <v>69</v>
      </c>
      <c r="AM29" s="62" t="s">
        <v>85</v>
      </c>
      <c r="AN29" s="64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7" customFormat="1" ht="64.5" customHeight="1" x14ac:dyDescent="0.25">
      <c r="A30" s="25">
        <v>7</v>
      </c>
      <c r="B30" s="58">
        <v>59</v>
      </c>
      <c r="C30" s="25" t="s">
        <v>53</v>
      </c>
      <c r="D30" s="61" t="s">
        <v>113</v>
      </c>
      <c r="E30" s="25" t="s">
        <v>93</v>
      </c>
      <c r="F30" s="25">
        <v>1</v>
      </c>
      <c r="G30" s="14" t="s">
        <v>206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8">
        <f>291.885*12*1.1+50*12</f>
        <v>4452.8819999999996</v>
      </c>
      <c r="P30" s="68">
        <v>4452.8819999999996</v>
      </c>
      <c r="Q30" s="60">
        <f t="shared" si="5"/>
        <v>2597.5144999999998</v>
      </c>
      <c r="R30" s="60">
        <f t="shared" si="0"/>
        <v>1855.3674999999998</v>
      </c>
      <c r="S30" s="25" t="s">
        <v>123</v>
      </c>
      <c r="T30" s="25" t="s">
        <v>123</v>
      </c>
      <c r="U30" s="61" t="s">
        <v>65</v>
      </c>
      <c r="V30" s="61" t="s">
        <v>53</v>
      </c>
      <c r="W30" s="61" t="s">
        <v>132</v>
      </c>
      <c r="X30" s="62" t="s">
        <v>73</v>
      </c>
      <c r="Y30" s="62" t="s">
        <v>73</v>
      </c>
      <c r="Z30" s="22" t="s">
        <v>131</v>
      </c>
      <c r="AA30" s="61" t="s">
        <v>118</v>
      </c>
      <c r="AB30" s="61" t="s">
        <v>119</v>
      </c>
      <c r="AC30" s="61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3">
        <v>92401000000</v>
      </c>
      <c r="AJ30" s="59" t="s">
        <v>84</v>
      </c>
      <c r="AK30" s="62" t="s">
        <v>73</v>
      </c>
      <c r="AL30" s="62" t="s">
        <v>73</v>
      </c>
      <c r="AM30" s="62" t="s">
        <v>87</v>
      </c>
      <c r="AN30" s="64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7" customFormat="1" ht="62.25" customHeight="1" x14ac:dyDescent="0.25">
      <c r="A31" s="25">
        <v>7</v>
      </c>
      <c r="B31" s="58">
        <v>60</v>
      </c>
      <c r="C31" s="25" t="s">
        <v>53</v>
      </c>
      <c r="D31" s="61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8">
        <f>P31/1.2</f>
        <v>1833.3333333333335</v>
      </c>
      <c r="P31" s="68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1" t="s">
        <v>136</v>
      </c>
      <c r="V31" s="61" t="s">
        <v>53</v>
      </c>
      <c r="W31" s="61" t="s">
        <v>126</v>
      </c>
      <c r="X31" s="62" t="s">
        <v>75</v>
      </c>
      <c r="Y31" s="62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3">
        <v>45000000000</v>
      </c>
      <c r="AJ31" s="14" t="s">
        <v>71</v>
      </c>
      <c r="AK31" s="62" t="s">
        <v>128</v>
      </c>
      <c r="AL31" s="62" t="s">
        <v>128</v>
      </c>
      <c r="AM31" s="62" t="s">
        <v>137</v>
      </c>
      <c r="AN31" s="64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7" customFormat="1" ht="39.6" customHeight="1" x14ac:dyDescent="0.25">
      <c r="A32" s="25">
        <v>7</v>
      </c>
      <c r="B32" s="58">
        <v>61</v>
      </c>
      <c r="C32" s="25" t="s">
        <v>53</v>
      </c>
      <c r="D32" s="61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8">
        <v>3600</v>
      </c>
      <c r="P32" s="68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1" t="s">
        <v>136</v>
      </c>
      <c r="V32" s="61" t="s">
        <v>53</v>
      </c>
      <c r="W32" s="61" t="s">
        <v>126</v>
      </c>
      <c r="X32" s="62" t="s">
        <v>73</v>
      </c>
      <c r="Y32" s="62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3">
        <v>45000000000</v>
      </c>
      <c r="AJ32" s="14" t="s">
        <v>71</v>
      </c>
      <c r="AK32" s="62" t="s">
        <v>69</v>
      </c>
      <c r="AL32" s="62" t="s">
        <v>69</v>
      </c>
      <c r="AM32" s="62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7" customFormat="1" ht="58.5" customHeight="1" x14ac:dyDescent="0.25">
      <c r="A33" s="25">
        <v>7</v>
      </c>
      <c r="B33" s="58">
        <v>62</v>
      </c>
      <c r="C33" s="25" t="s">
        <v>53</v>
      </c>
      <c r="D33" s="61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8">
        <f t="shared" ref="O33:O42" si="6">P33/1.2</f>
        <v>291.66666666666669</v>
      </c>
      <c r="P33" s="68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1" t="s">
        <v>136</v>
      </c>
      <c r="V33" s="61" t="s">
        <v>53</v>
      </c>
      <c r="W33" s="61" t="s">
        <v>126</v>
      </c>
      <c r="X33" s="27">
        <v>43921</v>
      </c>
      <c r="Y33" s="62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3">
        <v>45000000000</v>
      </c>
      <c r="AJ33" s="14" t="s">
        <v>71</v>
      </c>
      <c r="AK33" s="62" t="s">
        <v>73</v>
      </c>
      <c r="AL33" s="62" t="s">
        <v>73</v>
      </c>
      <c r="AM33" s="62" t="s">
        <v>87</v>
      </c>
      <c r="AN33" s="64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7" customFormat="1" ht="43.5" customHeight="1" x14ac:dyDescent="0.25">
      <c r="A34" s="19">
        <v>4</v>
      </c>
      <c r="B34" s="58">
        <v>63</v>
      </c>
      <c r="C34" s="25" t="s">
        <v>53</v>
      </c>
      <c r="D34" s="59" t="s">
        <v>140</v>
      </c>
      <c r="E34" s="25" t="s">
        <v>55</v>
      </c>
      <c r="F34" s="19">
        <v>1</v>
      </c>
      <c r="G34" s="19" t="s">
        <v>141</v>
      </c>
      <c r="H34" s="58" t="s">
        <v>57</v>
      </c>
      <c r="I34" s="58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60">
        <f t="shared" si="6"/>
        <v>1500</v>
      </c>
      <c r="P34" s="60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9" t="s">
        <v>121</v>
      </c>
      <c r="AF34" s="59">
        <v>876</v>
      </c>
      <c r="AG34" s="59" t="s">
        <v>122</v>
      </c>
      <c r="AH34" s="70">
        <v>1</v>
      </c>
      <c r="AI34" s="71">
        <v>92401000000</v>
      </c>
      <c r="AJ34" s="59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7" customFormat="1" ht="44.25" customHeight="1" x14ac:dyDescent="0.25">
      <c r="A35" s="19">
        <v>4</v>
      </c>
      <c r="B35" s="58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8" t="s">
        <v>57</v>
      </c>
      <c r="I35" s="58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60">
        <f t="shared" si="6"/>
        <v>495.83333333333337</v>
      </c>
      <c r="P35" s="60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9" t="s">
        <v>121</v>
      </c>
      <c r="AF35" s="59">
        <v>876</v>
      </c>
      <c r="AG35" s="59" t="s">
        <v>122</v>
      </c>
      <c r="AH35" s="70">
        <v>1</v>
      </c>
      <c r="AI35" s="71">
        <v>92401000000</v>
      </c>
      <c r="AJ35" s="59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7" customFormat="1" ht="36" customHeight="1" x14ac:dyDescent="0.25">
      <c r="A36" s="19">
        <v>4</v>
      </c>
      <c r="B36" s="58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8" t="s">
        <v>57</v>
      </c>
      <c r="I36" s="58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60">
        <f t="shared" si="6"/>
        <v>177.5</v>
      </c>
      <c r="P36" s="60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9" t="s">
        <v>121</v>
      </c>
      <c r="AF36" s="59">
        <v>876</v>
      </c>
      <c r="AG36" s="59" t="s">
        <v>122</v>
      </c>
      <c r="AH36" s="70">
        <v>1</v>
      </c>
      <c r="AI36" s="71">
        <v>92401000000</v>
      </c>
      <c r="AJ36" s="59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7" customFormat="1" ht="96" customHeight="1" x14ac:dyDescent="0.25">
      <c r="A37" s="19">
        <v>4</v>
      </c>
      <c r="B37" s="58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8" t="s">
        <v>57</v>
      </c>
      <c r="I37" s="58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60">
        <f t="shared" si="6"/>
        <v>315.83333333333337</v>
      </c>
      <c r="P37" s="60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9" t="s">
        <v>121</v>
      </c>
      <c r="AF37" s="59">
        <v>876</v>
      </c>
      <c r="AG37" s="59" t="s">
        <v>122</v>
      </c>
      <c r="AH37" s="70">
        <v>1</v>
      </c>
      <c r="AI37" s="71">
        <v>92401000000</v>
      </c>
      <c r="AJ37" s="59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7" customFormat="1" ht="140.25" x14ac:dyDescent="0.25">
      <c r="A38" s="19">
        <v>4</v>
      </c>
      <c r="B38" s="58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8" t="s">
        <v>57</v>
      </c>
      <c r="I38" s="58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60">
        <f t="shared" si="6"/>
        <v>166.66666666666669</v>
      </c>
      <c r="P38" s="60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9" t="s">
        <v>121</v>
      </c>
      <c r="AF38" s="59">
        <v>876</v>
      </c>
      <c r="AG38" s="59" t="s">
        <v>122</v>
      </c>
      <c r="AH38" s="70">
        <v>1</v>
      </c>
      <c r="AI38" s="71">
        <v>92401000000</v>
      </c>
      <c r="AJ38" s="59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7" customFormat="1" ht="114.75" x14ac:dyDescent="0.25">
      <c r="A39" s="19">
        <v>4</v>
      </c>
      <c r="B39" s="58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8" t="s">
        <v>62</v>
      </c>
      <c r="I39" s="58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60">
        <f t="shared" si="6"/>
        <v>1121.075</v>
      </c>
      <c r="P39" s="60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9" t="s">
        <v>121</v>
      </c>
      <c r="AF39" s="59">
        <v>876</v>
      </c>
      <c r="AG39" s="59" t="s">
        <v>122</v>
      </c>
      <c r="AH39" s="70">
        <v>1</v>
      </c>
      <c r="AI39" s="71">
        <v>92401000000</v>
      </c>
      <c r="AJ39" s="59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7" customFormat="1" ht="94.5" customHeight="1" outlineLevel="1" x14ac:dyDescent="0.25">
      <c r="A40" s="19">
        <v>4</v>
      </c>
      <c r="B40" s="58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8" t="s">
        <v>62</v>
      </c>
      <c r="I40" s="58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60">
        <f t="shared" si="6"/>
        <v>966.66666666666674</v>
      </c>
      <c r="P40" s="60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9" t="s">
        <v>121</v>
      </c>
      <c r="AF40" s="59">
        <v>876</v>
      </c>
      <c r="AG40" s="59" t="s">
        <v>122</v>
      </c>
      <c r="AH40" s="70">
        <v>1</v>
      </c>
      <c r="AI40" s="71">
        <v>92401000000</v>
      </c>
      <c r="AJ40" s="59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7" customFormat="1" ht="51" customHeight="1" outlineLevel="1" x14ac:dyDescent="0.25">
      <c r="A41" s="19">
        <v>4</v>
      </c>
      <c r="B41" s="58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8" t="s">
        <v>62</v>
      </c>
      <c r="I41" s="58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60">
        <f t="shared" si="6"/>
        <v>458.33333333333337</v>
      </c>
      <c r="P41" s="60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9" t="s">
        <v>121</v>
      </c>
      <c r="AF41" s="59">
        <v>876</v>
      </c>
      <c r="AG41" s="59" t="s">
        <v>122</v>
      </c>
      <c r="AH41" s="70">
        <v>1</v>
      </c>
      <c r="AI41" s="71">
        <v>92401000000</v>
      </c>
      <c r="AJ41" s="59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7" customFormat="1" ht="89.25" outlineLevel="1" x14ac:dyDescent="0.25">
      <c r="A42" s="19">
        <v>4</v>
      </c>
      <c r="B42" s="58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8" t="s">
        <v>62</v>
      </c>
      <c r="I42" s="58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60">
        <f t="shared" si="6"/>
        <v>151.61250000000001</v>
      </c>
      <c r="P42" s="60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9" t="s">
        <v>121</v>
      </c>
      <c r="AF42" s="59">
        <v>876</v>
      </c>
      <c r="AG42" s="59" t="s">
        <v>122</v>
      </c>
      <c r="AH42" s="70">
        <v>1</v>
      </c>
      <c r="AI42" s="71">
        <v>92401000000</v>
      </c>
      <c r="AJ42" s="59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7" customFormat="1" ht="48" customHeight="1" outlineLevel="1" x14ac:dyDescent="0.25">
      <c r="A43" s="22">
        <v>7</v>
      </c>
      <c r="B43" s="58">
        <v>72</v>
      </c>
      <c r="C43" s="25" t="s">
        <v>53</v>
      </c>
      <c r="D43" s="59" t="s">
        <v>151</v>
      </c>
      <c r="E43" s="19" t="s">
        <v>93</v>
      </c>
      <c r="F43" s="19">
        <v>1</v>
      </c>
      <c r="G43" s="19" t="s">
        <v>152</v>
      </c>
      <c r="H43" s="14" t="s">
        <v>153</v>
      </c>
      <c r="I43" s="14" t="s">
        <v>154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155</v>
      </c>
      <c r="O43" s="66">
        <v>118</v>
      </c>
      <c r="P43" s="60">
        <f>O43*1.2</f>
        <v>141.6</v>
      </c>
      <c r="Q43" s="26">
        <f>P43</f>
        <v>141.6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72">
        <v>43861</v>
      </c>
      <c r="Y43" s="73">
        <v>43890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9">
        <v>876</v>
      </c>
      <c r="AG43" s="59" t="s">
        <v>122</v>
      </c>
      <c r="AH43" s="59">
        <v>1</v>
      </c>
      <c r="AI43" s="74">
        <v>26000000000</v>
      </c>
      <c r="AJ43" s="19" t="s">
        <v>157</v>
      </c>
      <c r="AK43" s="73">
        <v>43890</v>
      </c>
      <c r="AL43" s="73">
        <v>43921</v>
      </c>
      <c r="AM43" s="73">
        <v>44043</v>
      </c>
      <c r="AN43" s="19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7" customFormat="1" ht="52.5" customHeight="1" outlineLevel="1" x14ac:dyDescent="0.25">
      <c r="A44" s="22">
        <v>7</v>
      </c>
      <c r="B44" s="58">
        <v>73</v>
      </c>
      <c r="C44" s="25" t="s">
        <v>53</v>
      </c>
      <c r="D44" s="59" t="s">
        <v>151</v>
      </c>
      <c r="E44" s="19" t="s">
        <v>93</v>
      </c>
      <c r="F44" s="19">
        <v>1</v>
      </c>
      <c r="G44" s="19" t="s">
        <v>158</v>
      </c>
      <c r="H44" s="14" t="s">
        <v>153</v>
      </c>
      <c r="I44" s="14" t="s">
        <v>154</v>
      </c>
      <c r="J44" s="25">
        <v>1</v>
      </c>
      <c r="K44" s="25" t="s">
        <v>135</v>
      </c>
      <c r="L44" s="19" t="s">
        <v>58</v>
      </c>
      <c r="M44" s="19" t="s">
        <v>92</v>
      </c>
      <c r="N44" s="19" t="s">
        <v>155</v>
      </c>
      <c r="O44" s="66">
        <v>742</v>
      </c>
      <c r="P44" s="60">
        <f>O44*1.2</f>
        <v>890.4</v>
      </c>
      <c r="Q44" s="26">
        <f>P44</f>
        <v>890.4</v>
      </c>
      <c r="R44" s="26" t="s">
        <v>123</v>
      </c>
      <c r="S44" s="26" t="s">
        <v>123</v>
      </c>
      <c r="T44" s="26" t="s">
        <v>123</v>
      </c>
      <c r="U44" s="19" t="s">
        <v>136</v>
      </c>
      <c r="V44" s="19" t="s">
        <v>53</v>
      </c>
      <c r="W44" s="19" t="s">
        <v>126</v>
      </c>
      <c r="X44" s="28">
        <v>43921</v>
      </c>
      <c r="Y44" s="28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159</v>
      </c>
      <c r="AE44" s="19" t="s">
        <v>121</v>
      </c>
      <c r="AF44" s="59">
        <v>876</v>
      </c>
      <c r="AG44" s="59" t="s">
        <v>122</v>
      </c>
      <c r="AH44" s="59">
        <v>1</v>
      </c>
      <c r="AI44" s="74">
        <v>71136000000</v>
      </c>
      <c r="AJ44" s="75" t="s">
        <v>160</v>
      </c>
      <c r="AK44" s="72">
        <v>43982</v>
      </c>
      <c r="AL44" s="72">
        <v>44012</v>
      </c>
      <c r="AM44" s="73">
        <v>44196</v>
      </c>
      <c r="AN44" s="22">
        <v>2020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7" customFormat="1" ht="165.75" outlineLevel="1" x14ac:dyDescent="0.25">
      <c r="A45" s="22">
        <v>7</v>
      </c>
      <c r="B45" s="58">
        <v>74</v>
      </c>
      <c r="C45" s="25" t="s">
        <v>53</v>
      </c>
      <c r="D45" s="59" t="s">
        <v>161</v>
      </c>
      <c r="E45" s="19" t="s">
        <v>162</v>
      </c>
      <c r="F45" s="19">
        <v>1</v>
      </c>
      <c r="G45" s="19" t="s">
        <v>207</v>
      </c>
      <c r="H45" s="22" t="s">
        <v>163</v>
      </c>
      <c r="I45" s="22" t="s">
        <v>163</v>
      </c>
      <c r="J45" s="22">
        <v>1</v>
      </c>
      <c r="K45" s="25" t="s">
        <v>123</v>
      </c>
      <c r="L45" s="19" t="s">
        <v>58</v>
      </c>
      <c r="M45" s="19" t="s">
        <v>92</v>
      </c>
      <c r="N45" s="22" t="s">
        <v>59</v>
      </c>
      <c r="O45" s="66">
        <f>P45/1.2</f>
        <v>697729.4783368333</v>
      </c>
      <c r="P45" s="66">
        <v>837275.37400419998</v>
      </c>
      <c r="Q45" s="76">
        <f>P45*0.2</f>
        <v>167455.07480084</v>
      </c>
      <c r="R45" s="76">
        <f>P45*0.8</f>
        <v>669820.29920335999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43861</v>
      </c>
      <c r="Y45" s="27">
        <v>43890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221</v>
      </c>
      <c r="AE45" s="69" t="s">
        <v>121</v>
      </c>
      <c r="AF45" s="59">
        <v>876</v>
      </c>
      <c r="AG45" s="59" t="s">
        <v>122</v>
      </c>
      <c r="AH45" s="22">
        <v>1</v>
      </c>
      <c r="AI45" s="77">
        <v>71134000000</v>
      </c>
      <c r="AJ45" s="22" t="s">
        <v>164</v>
      </c>
      <c r="AK45" s="28">
        <v>43921</v>
      </c>
      <c r="AL45" s="28">
        <v>43921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7" customFormat="1" ht="153" outlineLevel="1" x14ac:dyDescent="0.25">
      <c r="A46" s="22">
        <v>7</v>
      </c>
      <c r="B46" s="58">
        <v>75</v>
      </c>
      <c r="C46" s="25" t="s">
        <v>53</v>
      </c>
      <c r="D46" s="59" t="s">
        <v>161</v>
      </c>
      <c r="E46" s="19" t="s">
        <v>162</v>
      </c>
      <c r="F46" s="19">
        <v>1</v>
      </c>
      <c r="G46" s="19" t="s">
        <v>208</v>
      </c>
      <c r="H46" s="22" t="s">
        <v>163</v>
      </c>
      <c r="I46" s="22" t="s">
        <v>210</v>
      </c>
      <c r="J46" s="22">
        <v>2</v>
      </c>
      <c r="K46" s="25" t="s">
        <v>123</v>
      </c>
      <c r="L46" s="19" t="s">
        <v>58</v>
      </c>
      <c r="M46" s="19" t="s">
        <v>92</v>
      </c>
      <c r="N46" s="22" t="s">
        <v>59</v>
      </c>
      <c r="O46" s="66">
        <f>P46/1.2</f>
        <v>779911.80097500014</v>
      </c>
      <c r="P46" s="66">
        <v>935894.16117000009</v>
      </c>
      <c r="Q46" s="76">
        <f>P46*0.2</f>
        <v>187178.83223400003</v>
      </c>
      <c r="R46" s="76">
        <f>P46*0.8</f>
        <v>748715.32893600012</v>
      </c>
      <c r="S46" s="25" t="s">
        <v>123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43861</v>
      </c>
      <c r="Y46" s="27">
        <v>43890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222</v>
      </c>
      <c r="AE46" s="69" t="s">
        <v>121</v>
      </c>
      <c r="AF46" s="59">
        <v>876</v>
      </c>
      <c r="AG46" s="59" t="s">
        <v>122</v>
      </c>
      <c r="AH46" s="22">
        <v>1</v>
      </c>
      <c r="AI46" s="77">
        <v>71134000000</v>
      </c>
      <c r="AJ46" s="22" t="s">
        <v>164</v>
      </c>
      <c r="AK46" s="28">
        <v>43921</v>
      </c>
      <c r="AL46" s="28">
        <v>43921</v>
      </c>
      <c r="AM46" s="27">
        <v>44561</v>
      </c>
      <c r="AN46" s="22" t="s">
        <v>124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7" customFormat="1" ht="140.25" x14ac:dyDescent="0.25">
      <c r="A47" s="22">
        <v>7</v>
      </c>
      <c r="B47" s="58">
        <v>76</v>
      </c>
      <c r="C47" s="25" t="s">
        <v>53</v>
      </c>
      <c r="D47" s="59" t="s">
        <v>161</v>
      </c>
      <c r="E47" s="19" t="s">
        <v>162</v>
      </c>
      <c r="F47" s="19">
        <v>1</v>
      </c>
      <c r="G47" s="19" t="s">
        <v>209</v>
      </c>
      <c r="H47" s="22" t="s">
        <v>163</v>
      </c>
      <c r="I47" s="22" t="s">
        <v>163</v>
      </c>
      <c r="J47" s="22">
        <v>1</v>
      </c>
      <c r="K47" s="25" t="s">
        <v>123</v>
      </c>
      <c r="L47" s="19" t="s">
        <v>58</v>
      </c>
      <c r="M47" s="19" t="s">
        <v>92</v>
      </c>
      <c r="N47" s="22" t="s">
        <v>59</v>
      </c>
      <c r="O47" s="66">
        <f>P47/1.2</f>
        <v>631654.36726666661</v>
      </c>
      <c r="P47" s="66">
        <v>757985.24071999989</v>
      </c>
      <c r="Q47" s="76">
        <f>P47*0.2</f>
        <v>151597.04814399997</v>
      </c>
      <c r="R47" s="76">
        <f>P47*0.8</f>
        <v>606388.19257599988</v>
      </c>
      <c r="S47" s="25" t="s">
        <v>123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43861</v>
      </c>
      <c r="Y47" s="27">
        <v>43890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223</v>
      </c>
      <c r="AE47" s="69" t="s">
        <v>121</v>
      </c>
      <c r="AF47" s="59">
        <v>876</v>
      </c>
      <c r="AG47" s="59" t="s">
        <v>122</v>
      </c>
      <c r="AH47" s="22">
        <v>1</v>
      </c>
      <c r="AI47" s="77">
        <v>71134000000</v>
      </c>
      <c r="AJ47" s="22" t="s">
        <v>165</v>
      </c>
      <c r="AK47" s="28">
        <v>43921</v>
      </c>
      <c r="AL47" s="28">
        <v>43921</v>
      </c>
      <c r="AM47" s="27">
        <v>44561</v>
      </c>
      <c r="AN47" s="22" t="s">
        <v>124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7" customFormat="1" ht="127.5" x14ac:dyDescent="0.25">
      <c r="A48" s="22">
        <v>7</v>
      </c>
      <c r="B48" s="58">
        <v>77</v>
      </c>
      <c r="C48" s="25" t="s">
        <v>53</v>
      </c>
      <c r="D48" s="59" t="s">
        <v>161</v>
      </c>
      <c r="E48" s="19" t="s">
        <v>162</v>
      </c>
      <c r="F48" s="19">
        <v>1</v>
      </c>
      <c r="G48" s="19" t="s">
        <v>211</v>
      </c>
      <c r="H48" s="22" t="s">
        <v>163</v>
      </c>
      <c r="I48" s="22" t="s">
        <v>163</v>
      </c>
      <c r="J48" s="22">
        <v>1</v>
      </c>
      <c r="K48" s="25" t="s">
        <v>123</v>
      </c>
      <c r="L48" s="19" t="s">
        <v>58</v>
      </c>
      <c r="M48" s="19" t="s">
        <v>92</v>
      </c>
      <c r="N48" s="22" t="s">
        <v>59</v>
      </c>
      <c r="O48" s="66">
        <f>P48/1.2</f>
        <v>370201.79399999994</v>
      </c>
      <c r="P48" s="66">
        <v>444242.15279999992</v>
      </c>
      <c r="Q48" s="31">
        <f>P48</f>
        <v>444242.15279999992</v>
      </c>
      <c r="R48" s="25" t="s">
        <v>123</v>
      </c>
      <c r="S48" s="25" t="s">
        <v>123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43861</v>
      </c>
      <c r="Y48" s="27">
        <v>43890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224</v>
      </c>
      <c r="AE48" s="69" t="s">
        <v>121</v>
      </c>
      <c r="AF48" s="59">
        <v>876</v>
      </c>
      <c r="AG48" s="59" t="s">
        <v>122</v>
      </c>
      <c r="AH48" s="22">
        <v>1</v>
      </c>
      <c r="AI48" s="77">
        <v>71134000000</v>
      </c>
      <c r="AJ48" s="22" t="s">
        <v>165</v>
      </c>
      <c r="AK48" s="28">
        <v>43921</v>
      </c>
      <c r="AL48" s="28">
        <v>43921</v>
      </c>
      <c r="AM48" s="27">
        <v>44196</v>
      </c>
      <c r="AN48" s="22">
        <v>2020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50" s="67" customFormat="1" ht="102.75" customHeight="1" x14ac:dyDescent="0.25">
      <c r="A49" s="22">
        <v>7</v>
      </c>
      <c r="B49" s="58">
        <v>78</v>
      </c>
      <c r="C49" s="25" t="s">
        <v>53</v>
      </c>
      <c r="D49" s="59" t="s">
        <v>161</v>
      </c>
      <c r="E49" s="19" t="s">
        <v>162</v>
      </c>
      <c r="F49" s="19">
        <v>1</v>
      </c>
      <c r="G49" s="19" t="s">
        <v>212</v>
      </c>
      <c r="H49" s="22" t="s">
        <v>198</v>
      </c>
      <c r="I49" s="22" t="s">
        <v>197</v>
      </c>
      <c r="J49" s="22">
        <v>2</v>
      </c>
      <c r="K49" s="25" t="s">
        <v>123</v>
      </c>
      <c r="L49" s="19" t="s">
        <v>58</v>
      </c>
      <c r="M49" s="19" t="s">
        <v>92</v>
      </c>
      <c r="N49" s="22" t="s">
        <v>59</v>
      </c>
      <c r="O49" s="66">
        <f t="shared" ref="O49:O56" si="9">P49/1.2</f>
        <v>497581.12000000005</v>
      </c>
      <c r="P49" s="66">
        <v>597097.34400000004</v>
      </c>
      <c r="Q49" s="31">
        <f>P49</f>
        <v>597097.34400000004</v>
      </c>
      <c r="R49" s="25" t="s">
        <v>123</v>
      </c>
      <c r="S49" s="25" t="s">
        <v>123</v>
      </c>
      <c r="T49" s="25" t="s">
        <v>123</v>
      </c>
      <c r="U49" s="22" t="s">
        <v>105</v>
      </c>
      <c r="V49" s="19" t="s">
        <v>53</v>
      </c>
      <c r="W49" s="19" t="s">
        <v>126</v>
      </c>
      <c r="X49" s="27">
        <v>43861</v>
      </c>
      <c r="Y49" s="27">
        <v>43890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225</v>
      </c>
      <c r="AE49" s="69" t="s">
        <v>121</v>
      </c>
      <c r="AF49" s="59">
        <v>876</v>
      </c>
      <c r="AG49" s="59" t="s">
        <v>122</v>
      </c>
      <c r="AH49" s="22">
        <v>1</v>
      </c>
      <c r="AI49" s="77">
        <v>71176000000</v>
      </c>
      <c r="AJ49" s="22" t="s">
        <v>166</v>
      </c>
      <c r="AK49" s="28">
        <v>43921</v>
      </c>
      <c r="AL49" s="28">
        <v>43921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</row>
    <row r="50" spans="1:50" s="67" customFormat="1" ht="63.75" x14ac:dyDescent="0.25">
      <c r="A50" s="22">
        <v>7</v>
      </c>
      <c r="B50" s="58">
        <v>79</v>
      </c>
      <c r="C50" s="25" t="s">
        <v>53</v>
      </c>
      <c r="D50" s="59" t="s">
        <v>161</v>
      </c>
      <c r="E50" s="19" t="s">
        <v>162</v>
      </c>
      <c r="F50" s="19">
        <v>1</v>
      </c>
      <c r="G50" s="19" t="s">
        <v>213</v>
      </c>
      <c r="H50" s="22" t="s">
        <v>163</v>
      </c>
      <c r="I50" s="22" t="s">
        <v>163</v>
      </c>
      <c r="J50" s="22">
        <v>1</v>
      </c>
      <c r="K50" s="25" t="s">
        <v>123</v>
      </c>
      <c r="L50" s="19" t="s">
        <v>58</v>
      </c>
      <c r="M50" s="19" t="s">
        <v>92</v>
      </c>
      <c r="N50" s="22" t="s">
        <v>59</v>
      </c>
      <c r="O50" s="66">
        <f t="shared" si="9"/>
        <v>105166.97505000001</v>
      </c>
      <c r="P50" s="66">
        <v>126200.37006</v>
      </c>
      <c r="Q50" s="31">
        <f>P50</f>
        <v>126200.37006</v>
      </c>
      <c r="R50" s="25" t="s">
        <v>123</v>
      </c>
      <c r="S50" s="25" t="s">
        <v>123</v>
      </c>
      <c r="T50" s="25" t="s">
        <v>123</v>
      </c>
      <c r="U50" s="22" t="s">
        <v>105</v>
      </c>
      <c r="V50" s="19" t="s">
        <v>53</v>
      </c>
      <c r="W50" s="19" t="s">
        <v>126</v>
      </c>
      <c r="X50" s="27">
        <v>43861</v>
      </c>
      <c r="Y50" s="27">
        <v>43890</v>
      </c>
      <c r="Z50" s="26" t="s">
        <v>123</v>
      </c>
      <c r="AA50" s="26" t="s">
        <v>123</v>
      </c>
      <c r="AB50" s="26" t="s">
        <v>123</v>
      </c>
      <c r="AC50" s="26" t="s">
        <v>123</v>
      </c>
      <c r="AD50" s="19" t="s">
        <v>226</v>
      </c>
      <c r="AE50" s="69" t="s">
        <v>121</v>
      </c>
      <c r="AF50" s="59">
        <v>876</v>
      </c>
      <c r="AG50" s="59" t="s">
        <v>122</v>
      </c>
      <c r="AH50" s="22">
        <v>1</v>
      </c>
      <c r="AI50" s="77">
        <v>71134000000</v>
      </c>
      <c r="AJ50" s="22" t="s">
        <v>167</v>
      </c>
      <c r="AK50" s="28">
        <v>43921</v>
      </c>
      <c r="AL50" s="28">
        <v>43921</v>
      </c>
      <c r="AM50" s="27">
        <v>44196</v>
      </c>
      <c r="AN50" s="22">
        <v>2020</v>
      </c>
      <c r="AO50" s="26" t="s">
        <v>123</v>
      </c>
      <c r="AP50" s="26" t="s">
        <v>123</v>
      </c>
      <c r="AQ50" s="26" t="s">
        <v>123</v>
      </c>
      <c r="AR50" s="26" t="s">
        <v>123</v>
      </c>
      <c r="AS50" s="26" t="s">
        <v>123</v>
      </c>
      <c r="AT50" s="26" t="s">
        <v>123</v>
      </c>
      <c r="AU50" s="26" t="s">
        <v>123</v>
      </c>
      <c r="AV50" s="26" t="s">
        <v>123</v>
      </c>
      <c r="AW50" s="26" t="s">
        <v>123</v>
      </c>
      <c r="AX50" s="26" t="s">
        <v>123</v>
      </c>
    </row>
    <row r="51" spans="1:50" s="67" customFormat="1" ht="51" customHeight="1" x14ac:dyDescent="0.25">
      <c r="A51" s="22">
        <v>7</v>
      </c>
      <c r="B51" s="58">
        <v>80</v>
      </c>
      <c r="C51" s="25" t="s">
        <v>53</v>
      </c>
      <c r="D51" s="59" t="s">
        <v>161</v>
      </c>
      <c r="E51" s="19" t="s">
        <v>162</v>
      </c>
      <c r="F51" s="19">
        <v>1</v>
      </c>
      <c r="G51" s="19" t="s">
        <v>214</v>
      </c>
      <c r="H51" s="22" t="s">
        <v>163</v>
      </c>
      <c r="I51" s="22" t="s">
        <v>163</v>
      </c>
      <c r="J51" s="22">
        <v>1</v>
      </c>
      <c r="K51" s="25" t="s">
        <v>123</v>
      </c>
      <c r="L51" s="19" t="s">
        <v>58</v>
      </c>
      <c r="M51" s="19" t="s">
        <v>92</v>
      </c>
      <c r="N51" s="22" t="s">
        <v>59</v>
      </c>
      <c r="O51" s="66">
        <f t="shared" si="9"/>
        <v>380179.37330833339</v>
      </c>
      <c r="P51" s="66">
        <v>456215.24797000003</v>
      </c>
      <c r="Q51" s="31">
        <f>P51</f>
        <v>456215.24797000003</v>
      </c>
      <c r="R51" s="25" t="s">
        <v>123</v>
      </c>
      <c r="S51" s="25" t="s">
        <v>123</v>
      </c>
      <c r="T51" s="25" t="s">
        <v>123</v>
      </c>
      <c r="U51" s="22" t="s">
        <v>105</v>
      </c>
      <c r="V51" s="19" t="s">
        <v>53</v>
      </c>
      <c r="W51" s="19" t="s">
        <v>126</v>
      </c>
      <c r="X51" s="27">
        <v>43861</v>
      </c>
      <c r="Y51" s="27">
        <v>43890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227</v>
      </c>
      <c r="AE51" s="69" t="s">
        <v>121</v>
      </c>
      <c r="AF51" s="59">
        <v>876</v>
      </c>
      <c r="AG51" s="59" t="s">
        <v>122</v>
      </c>
      <c r="AH51" s="22">
        <v>1</v>
      </c>
      <c r="AI51" s="77">
        <v>71134000000</v>
      </c>
      <c r="AJ51" s="22" t="s">
        <v>165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</row>
    <row r="52" spans="1:50" s="67" customFormat="1" ht="89.25" x14ac:dyDescent="0.25">
      <c r="A52" s="22">
        <v>7</v>
      </c>
      <c r="B52" s="58">
        <v>81</v>
      </c>
      <c r="C52" s="25" t="s">
        <v>53</v>
      </c>
      <c r="D52" s="59" t="s">
        <v>161</v>
      </c>
      <c r="E52" s="19" t="s">
        <v>162</v>
      </c>
      <c r="F52" s="19">
        <v>1</v>
      </c>
      <c r="G52" s="19" t="s">
        <v>215</v>
      </c>
      <c r="H52" s="22" t="s">
        <v>163</v>
      </c>
      <c r="I52" s="22" t="s">
        <v>210</v>
      </c>
      <c r="J52" s="22">
        <v>2</v>
      </c>
      <c r="K52" s="25" t="s">
        <v>123</v>
      </c>
      <c r="L52" s="19" t="s">
        <v>58</v>
      </c>
      <c r="M52" s="19" t="s">
        <v>92</v>
      </c>
      <c r="N52" s="22" t="s">
        <v>59</v>
      </c>
      <c r="O52" s="66">
        <f>P52/1.2</f>
        <v>849632.99272500002</v>
      </c>
      <c r="P52" s="66">
        <v>1019559.59127</v>
      </c>
      <c r="Q52" s="76">
        <f>P52*0.2</f>
        <v>203911.91825400002</v>
      </c>
      <c r="R52" s="76">
        <f>P52*0.8</f>
        <v>815647.67301600007</v>
      </c>
      <c r="S52" s="25" t="s">
        <v>123</v>
      </c>
      <c r="T52" s="25" t="s">
        <v>123</v>
      </c>
      <c r="U52" s="22" t="s">
        <v>105</v>
      </c>
      <c r="V52" s="19" t="s">
        <v>53</v>
      </c>
      <c r="W52" s="19" t="s">
        <v>126</v>
      </c>
      <c r="X52" s="27">
        <v>43861</v>
      </c>
      <c r="Y52" s="27">
        <v>43890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19" t="s">
        <v>228</v>
      </c>
      <c r="AE52" s="69" t="s">
        <v>121</v>
      </c>
      <c r="AF52" s="59">
        <v>876</v>
      </c>
      <c r="AG52" s="59" t="s">
        <v>122</v>
      </c>
      <c r="AH52" s="22">
        <v>1</v>
      </c>
      <c r="AI52" s="77">
        <v>71134000000</v>
      </c>
      <c r="AJ52" s="22" t="s">
        <v>165</v>
      </c>
      <c r="AK52" s="28">
        <v>43921</v>
      </c>
      <c r="AL52" s="28">
        <v>43921</v>
      </c>
      <c r="AM52" s="27">
        <v>44561</v>
      </c>
      <c r="AN52" s="22" t="s">
        <v>124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</row>
    <row r="53" spans="1:50" s="67" customFormat="1" ht="46.5" customHeight="1" x14ac:dyDescent="0.25">
      <c r="A53" s="22">
        <v>7</v>
      </c>
      <c r="B53" s="58">
        <v>82</v>
      </c>
      <c r="C53" s="25" t="s">
        <v>53</v>
      </c>
      <c r="D53" s="59" t="s">
        <v>161</v>
      </c>
      <c r="E53" s="19" t="s">
        <v>162</v>
      </c>
      <c r="F53" s="19">
        <v>1</v>
      </c>
      <c r="G53" s="19" t="s">
        <v>216</v>
      </c>
      <c r="H53" s="22" t="s">
        <v>163</v>
      </c>
      <c r="I53" s="22" t="s">
        <v>163</v>
      </c>
      <c r="J53" s="22">
        <v>1</v>
      </c>
      <c r="K53" s="25" t="s">
        <v>123</v>
      </c>
      <c r="L53" s="19" t="s">
        <v>58</v>
      </c>
      <c r="M53" s="19" t="s">
        <v>92</v>
      </c>
      <c r="N53" s="22" t="s">
        <v>59</v>
      </c>
      <c r="O53" s="66">
        <f>P53/1.2</f>
        <v>307428.83625000005</v>
      </c>
      <c r="P53" s="66">
        <v>368914.60350000003</v>
      </c>
      <c r="Q53" s="66">
        <f>P53*0.2</f>
        <v>73782.920700000002</v>
      </c>
      <c r="R53" s="66">
        <f>P53*0.8</f>
        <v>295131.68280000001</v>
      </c>
      <c r="S53" s="25" t="s">
        <v>123</v>
      </c>
      <c r="T53" s="25" t="s">
        <v>123</v>
      </c>
      <c r="U53" s="22" t="s">
        <v>105</v>
      </c>
      <c r="V53" s="19" t="s">
        <v>53</v>
      </c>
      <c r="W53" s="19" t="s">
        <v>126</v>
      </c>
      <c r="X53" s="27">
        <v>44074</v>
      </c>
      <c r="Y53" s="27">
        <v>44104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19" t="s">
        <v>229</v>
      </c>
      <c r="AE53" s="69" t="s">
        <v>121</v>
      </c>
      <c r="AF53" s="59">
        <v>876</v>
      </c>
      <c r="AG53" s="59" t="s">
        <v>122</v>
      </c>
      <c r="AH53" s="22">
        <v>1</v>
      </c>
      <c r="AI53" s="77">
        <v>71401000000</v>
      </c>
      <c r="AJ53" s="22" t="s">
        <v>168</v>
      </c>
      <c r="AK53" s="27">
        <v>44135</v>
      </c>
      <c r="AL53" s="27">
        <v>44135</v>
      </c>
      <c r="AM53" s="27">
        <v>44561</v>
      </c>
      <c r="AN53" s="22" t="s">
        <v>124</v>
      </c>
      <c r="AO53" s="26" t="s">
        <v>123</v>
      </c>
      <c r="AP53" s="26" t="s">
        <v>123</v>
      </c>
      <c r="AQ53" s="26" t="s">
        <v>123</v>
      </c>
      <c r="AR53" s="26" t="s">
        <v>123</v>
      </c>
      <c r="AS53" s="26" t="s">
        <v>123</v>
      </c>
      <c r="AT53" s="26" t="s">
        <v>123</v>
      </c>
      <c r="AU53" s="26" t="s">
        <v>123</v>
      </c>
      <c r="AV53" s="26" t="s">
        <v>123</v>
      </c>
      <c r="AW53" s="26" t="s">
        <v>123</v>
      </c>
      <c r="AX53" s="26" t="s">
        <v>123</v>
      </c>
    </row>
    <row r="54" spans="1:50" s="67" customFormat="1" ht="89.25" x14ac:dyDescent="0.25">
      <c r="A54" s="22">
        <v>7</v>
      </c>
      <c r="B54" s="58">
        <v>83</v>
      </c>
      <c r="C54" s="25" t="s">
        <v>53</v>
      </c>
      <c r="D54" s="59" t="s">
        <v>161</v>
      </c>
      <c r="E54" s="19" t="s">
        <v>162</v>
      </c>
      <c r="F54" s="19">
        <v>1</v>
      </c>
      <c r="G54" s="19" t="s">
        <v>217</v>
      </c>
      <c r="H54" s="22" t="s">
        <v>163</v>
      </c>
      <c r="I54" s="22" t="s">
        <v>163</v>
      </c>
      <c r="J54" s="22">
        <v>1</v>
      </c>
      <c r="K54" s="25" t="s">
        <v>123</v>
      </c>
      <c r="L54" s="19" t="s">
        <v>58</v>
      </c>
      <c r="M54" s="19" t="s">
        <v>92</v>
      </c>
      <c r="N54" s="22" t="s">
        <v>59</v>
      </c>
      <c r="O54" s="66">
        <f>P54/1.2</f>
        <v>472468.57240000006</v>
      </c>
      <c r="P54" s="66">
        <v>566962.28688000003</v>
      </c>
      <c r="Q54" s="76">
        <f>P54-R54-S54</f>
        <v>85044.343032000004</v>
      </c>
      <c r="R54" s="76">
        <f>P54*0.55</f>
        <v>311829.25778400002</v>
      </c>
      <c r="S54" s="76">
        <f>P54*0.3</f>
        <v>170088.68606400001</v>
      </c>
      <c r="T54" s="25" t="s">
        <v>123</v>
      </c>
      <c r="U54" s="22" t="s">
        <v>105</v>
      </c>
      <c r="V54" s="19" t="s">
        <v>53</v>
      </c>
      <c r="W54" s="19" t="s">
        <v>126</v>
      </c>
      <c r="X54" s="27">
        <v>43861</v>
      </c>
      <c r="Y54" s="27">
        <v>43890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19" t="s">
        <v>230</v>
      </c>
      <c r="AE54" s="69" t="s">
        <v>121</v>
      </c>
      <c r="AF54" s="59">
        <v>876</v>
      </c>
      <c r="AG54" s="59" t="s">
        <v>122</v>
      </c>
      <c r="AH54" s="22">
        <v>1</v>
      </c>
      <c r="AI54" s="77">
        <v>71401000000</v>
      </c>
      <c r="AJ54" s="22" t="s">
        <v>168</v>
      </c>
      <c r="AK54" s="28">
        <v>43921</v>
      </c>
      <c r="AL54" s="28">
        <v>43921</v>
      </c>
      <c r="AM54" s="27">
        <v>44926</v>
      </c>
      <c r="AN54" s="22" t="s">
        <v>169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</row>
    <row r="55" spans="1:50" s="67" customFormat="1" ht="89.25" x14ac:dyDescent="0.25">
      <c r="A55" s="22">
        <v>7</v>
      </c>
      <c r="B55" s="58">
        <v>84</v>
      </c>
      <c r="C55" s="25" t="s">
        <v>53</v>
      </c>
      <c r="D55" s="59" t="s">
        <v>161</v>
      </c>
      <c r="E55" s="19" t="s">
        <v>162</v>
      </c>
      <c r="F55" s="19">
        <v>1</v>
      </c>
      <c r="G55" s="19" t="s">
        <v>218</v>
      </c>
      <c r="H55" s="22" t="s">
        <v>163</v>
      </c>
      <c r="I55" s="22" t="s">
        <v>163</v>
      </c>
      <c r="J55" s="22">
        <v>1</v>
      </c>
      <c r="K55" s="25" t="s">
        <v>123</v>
      </c>
      <c r="L55" s="19" t="s">
        <v>58</v>
      </c>
      <c r="M55" s="19" t="s">
        <v>92</v>
      </c>
      <c r="N55" s="22" t="s">
        <v>59</v>
      </c>
      <c r="O55" s="66">
        <f t="shared" si="9"/>
        <v>506644.95999999996</v>
      </c>
      <c r="P55" s="66">
        <v>607973.95199999993</v>
      </c>
      <c r="Q55" s="76">
        <f>P55*0.1</f>
        <v>60797.395199999999</v>
      </c>
      <c r="R55" s="76">
        <f>P55*0.6</f>
        <v>364784.37119999994</v>
      </c>
      <c r="S55" s="76">
        <f>P55*0.3</f>
        <v>182392.18559999997</v>
      </c>
      <c r="T55" s="25" t="s">
        <v>123</v>
      </c>
      <c r="U55" s="22" t="s">
        <v>105</v>
      </c>
      <c r="V55" s="19" t="s">
        <v>53</v>
      </c>
      <c r="W55" s="19" t="s">
        <v>126</v>
      </c>
      <c r="X55" s="27">
        <v>43861</v>
      </c>
      <c r="Y55" s="27">
        <v>43890</v>
      </c>
      <c r="Z55" s="26" t="s">
        <v>123</v>
      </c>
      <c r="AA55" s="26" t="s">
        <v>123</v>
      </c>
      <c r="AB55" s="26" t="s">
        <v>123</v>
      </c>
      <c r="AC55" s="26" t="s">
        <v>123</v>
      </c>
      <c r="AD55" s="19" t="s">
        <v>231</v>
      </c>
      <c r="AE55" s="69" t="s">
        <v>121</v>
      </c>
      <c r="AF55" s="59">
        <v>876</v>
      </c>
      <c r="AG55" s="59" t="s">
        <v>122</v>
      </c>
      <c r="AH55" s="22">
        <v>1</v>
      </c>
      <c r="AI55" s="77">
        <v>71134000000</v>
      </c>
      <c r="AJ55" s="22" t="s">
        <v>165</v>
      </c>
      <c r="AK55" s="28">
        <v>43921</v>
      </c>
      <c r="AL55" s="28">
        <v>43921</v>
      </c>
      <c r="AM55" s="27">
        <v>44926</v>
      </c>
      <c r="AN55" s="22" t="s">
        <v>169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</row>
    <row r="56" spans="1:50" s="67" customFormat="1" ht="78" customHeight="1" x14ac:dyDescent="0.25">
      <c r="A56" s="22">
        <v>7</v>
      </c>
      <c r="B56" s="58">
        <v>85</v>
      </c>
      <c r="C56" s="25" t="s">
        <v>53</v>
      </c>
      <c r="D56" s="59" t="s">
        <v>161</v>
      </c>
      <c r="E56" s="19" t="s">
        <v>162</v>
      </c>
      <c r="F56" s="19">
        <v>1</v>
      </c>
      <c r="G56" s="19" t="s">
        <v>219</v>
      </c>
      <c r="H56" s="22" t="s">
        <v>163</v>
      </c>
      <c r="I56" s="22" t="s">
        <v>163</v>
      </c>
      <c r="J56" s="22">
        <v>1</v>
      </c>
      <c r="K56" s="25" t="s">
        <v>123</v>
      </c>
      <c r="L56" s="19" t="s">
        <v>58</v>
      </c>
      <c r="M56" s="19" t="s">
        <v>92</v>
      </c>
      <c r="N56" s="22" t="s">
        <v>59</v>
      </c>
      <c r="O56" s="66">
        <f t="shared" si="9"/>
        <v>320005.40100000001</v>
      </c>
      <c r="P56" s="66">
        <v>384006.48119999998</v>
      </c>
      <c r="Q56" s="66">
        <f>P56*0.4</f>
        <v>153602.59247999999</v>
      </c>
      <c r="R56" s="66">
        <f>P56*0.6</f>
        <v>230403.88871999999</v>
      </c>
      <c r="S56" s="25" t="s">
        <v>123</v>
      </c>
      <c r="T56" s="25" t="s">
        <v>123</v>
      </c>
      <c r="U56" s="22" t="s">
        <v>105</v>
      </c>
      <c r="V56" s="19" t="s">
        <v>53</v>
      </c>
      <c r="W56" s="19" t="s">
        <v>126</v>
      </c>
      <c r="X56" s="27">
        <v>43861</v>
      </c>
      <c r="Y56" s="27">
        <v>43890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19" t="s">
        <v>232</v>
      </c>
      <c r="AE56" s="69" t="s">
        <v>121</v>
      </c>
      <c r="AF56" s="59">
        <v>876</v>
      </c>
      <c r="AG56" s="59" t="s">
        <v>122</v>
      </c>
      <c r="AH56" s="22">
        <v>1</v>
      </c>
      <c r="AI56" s="77">
        <v>71134000000</v>
      </c>
      <c r="AJ56" s="22" t="s">
        <v>165</v>
      </c>
      <c r="AK56" s="28">
        <v>43921</v>
      </c>
      <c r="AL56" s="28">
        <v>43921</v>
      </c>
      <c r="AM56" s="28">
        <v>44561</v>
      </c>
      <c r="AN56" s="22" t="s">
        <v>124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</row>
    <row r="57" spans="1:50" s="67" customFormat="1" ht="140.25" x14ac:dyDescent="0.25">
      <c r="A57" s="22">
        <v>7</v>
      </c>
      <c r="B57" s="58">
        <v>86</v>
      </c>
      <c r="C57" s="25" t="s">
        <v>53</v>
      </c>
      <c r="D57" s="59" t="s">
        <v>161</v>
      </c>
      <c r="E57" s="19" t="s">
        <v>162</v>
      </c>
      <c r="F57" s="19">
        <v>1</v>
      </c>
      <c r="G57" s="19" t="s">
        <v>220</v>
      </c>
      <c r="H57" s="22" t="s">
        <v>163</v>
      </c>
      <c r="I57" s="22" t="s">
        <v>163</v>
      </c>
      <c r="J57" s="22">
        <v>1</v>
      </c>
      <c r="K57" s="25" t="s">
        <v>123</v>
      </c>
      <c r="L57" s="19" t="s">
        <v>58</v>
      </c>
      <c r="M57" s="19" t="s">
        <v>92</v>
      </c>
      <c r="N57" s="22" t="s">
        <v>59</v>
      </c>
      <c r="O57" s="66">
        <f>P57/1.2</f>
        <v>355330.00000000006</v>
      </c>
      <c r="P57" s="66">
        <v>426396.00000000006</v>
      </c>
      <c r="Q57" s="66">
        <f>P57*0.3</f>
        <v>127918.80000000002</v>
      </c>
      <c r="R57" s="66">
        <f>P57*0.5</f>
        <v>213198.00000000003</v>
      </c>
      <c r="S57" s="66">
        <f>P57*0.2</f>
        <v>85279.200000000012</v>
      </c>
      <c r="T57" s="25" t="s">
        <v>123</v>
      </c>
      <c r="U57" s="22" t="s">
        <v>105</v>
      </c>
      <c r="V57" s="19" t="s">
        <v>53</v>
      </c>
      <c r="W57" s="19" t="s">
        <v>126</v>
      </c>
      <c r="X57" s="27">
        <v>43861</v>
      </c>
      <c r="Y57" s="27">
        <v>43890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19" t="s">
        <v>233</v>
      </c>
      <c r="AE57" s="69" t="s">
        <v>121</v>
      </c>
      <c r="AF57" s="59">
        <v>876</v>
      </c>
      <c r="AG57" s="59" t="s">
        <v>122</v>
      </c>
      <c r="AH57" s="22">
        <v>1</v>
      </c>
      <c r="AI57" s="77">
        <v>71134000000</v>
      </c>
      <c r="AJ57" s="22" t="s">
        <v>165</v>
      </c>
      <c r="AK57" s="28">
        <v>43921</v>
      </c>
      <c r="AL57" s="28">
        <v>43921</v>
      </c>
      <c r="AM57" s="28">
        <v>44926</v>
      </c>
      <c r="AN57" s="22" t="s">
        <v>169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</row>
    <row r="58" spans="1:50" s="67" customFormat="1" ht="102" x14ac:dyDescent="0.25">
      <c r="A58" s="22">
        <v>7</v>
      </c>
      <c r="B58" s="58">
        <v>87</v>
      </c>
      <c r="C58" s="25" t="s">
        <v>53</v>
      </c>
      <c r="D58" s="22" t="s">
        <v>151</v>
      </c>
      <c r="E58" s="19" t="s">
        <v>96</v>
      </c>
      <c r="F58" s="22">
        <v>1</v>
      </c>
      <c r="G58" s="19" t="s">
        <v>170</v>
      </c>
      <c r="H58" s="22" t="s">
        <v>171</v>
      </c>
      <c r="I58" s="19" t="s">
        <v>172</v>
      </c>
      <c r="J58" s="22">
        <v>1</v>
      </c>
      <c r="K58" s="25" t="s">
        <v>183</v>
      </c>
      <c r="L58" s="19" t="s">
        <v>58</v>
      </c>
      <c r="M58" s="19" t="s">
        <v>92</v>
      </c>
      <c r="N58" s="22" t="s">
        <v>173</v>
      </c>
      <c r="O58" s="66">
        <v>184.8</v>
      </c>
      <c r="P58" s="66">
        <f>O58*1.2</f>
        <v>221.76000000000002</v>
      </c>
      <c r="Q58" s="78">
        <f>P58</f>
        <v>221.76000000000002</v>
      </c>
      <c r="R58" s="25" t="s">
        <v>123</v>
      </c>
      <c r="S58" s="25" t="s">
        <v>123</v>
      </c>
      <c r="T58" s="25" t="s">
        <v>123</v>
      </c>
      <c r="U58" s="22" t="s">
        <v>174</v>
      </c>
      <c r="V58" s="19" t="s">
        <v>53</v>
      </c>
      <c r="W58" s="19" t="s">
        <v>126</v>
      </c>
      <c r="X58" s="27">
        <v>43951</v>
      </c>
      <c r="Y58" s="28">
        <v>43982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19" t="s">
        <v>170</v>
      </c>
      <c r="AE58" s="69" t="s">
        <v>121</v>
      </c>
      <c r="AF58" s="59">
        <v>876</v>
      </c>
      <c r="AG58" s="59" t="s">
        <v>122</v>
      </c>
      <c r="AH58" s="22">
        <v>1</v>
      </c>
      <c r="AI58" s="77">
        <v>45000000000</v>
      </c>
      <c r="AJ58" s="22" t="s">
        <v>71</v>
      </c>
      <c r="AK58" s="28">
        <v>44012</v>
      </c>
      <c r="AL58" s="28">
        <v>44012</v>
      </c>
      <c r="AM58" s="27">
        <v>44196</v>
      </c>
      <c r="AN58" s="22">
        <v>2020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</row>
    <row r="59" spans="1:50" x14ac:dyDescent="0.25">
      <c r="A59" s="46" t="s">
        <v>184</v>
      </c>
      <c r="B59" s="56"/>
      <c r="C59" s="47"/>
      <c r="D59" s="47"/>
      <c r="E59" s="48"/>
      <c r="F59" s="49"/>
      <c r="G59" s="47"/>
      <c r="H59" s="47"/>
      <c r="I59" s="47"/>
      <c r="J59" s="47"/>
      <c r="K59" s="50"/>
      <c r="L59" s="51"/>
      <c r="M59" s="51"/>
      <c r="N59" s="47"/>
      <c r="O59" s="47"/>
      <c r="P59" s="52"/>
      <c r="Q59" s="47"/>
      <c r="R59" s="47"/>
      <c r="S59" s="47"/>
      <c r="T59" s="47"/>
      <c r="U59" s="47"/>
      <c r="V59" s="52"/>
      <c r="W59" s="47"/>
      <c r="X59" s="80"/>
      <c r="Y59" s="47"/>
      <c r="Z59" s="47"/>
      <c r="AA59" s="47"/>
      <c r="AB59" s="52"/>
      <c r="AC59" s="47"/>
      <c r="AD59" s="47"/>
      <c r="AE59" s="47"/>
      <c r="AF59" s="47"/>
      <c r="AG59" s="47"/>
      <c r="AH59" s="52"/>
      <c r="AI59" s="47"/>
      <c r="AJ59" s="47"/>
      <c r="AK59" s="47"/>
      <c r="AL59" s="47"/>
      <c r="AM59" s="47"/>
      <c r="AN59" s="52"/>
      <c r="AO59" s="47"/>
      <c r="AP59" s="47"/>
      <c r="AQ59" s="47"/>
      <c r="AR59" s="47"/>
      <c r="AS59" s="47"/>
      <c r="AT59" s="52"/>
      <c r="AU59" s="47"/>
      <c r="AV59" s="47"/>
      <c r="AW59" s="47"/>
      <c r="AX59" s="53"/>
    </row>
    <row r="60" spans="1:50" s="67" customFormat="1" ht="102" x14ac:dyDescent="0.25">
      <c r="A60" s="19">
        <v>4</v>
      </c>
      <c r="B60" s="58">
        <v>88</v>
      </c>
      <c r="C60" s="25" t="s">
        <v>53</v>
      </c>
      <c r="D60" s="59" t="s">
        <v>54</v>
      </c>
      <c r="E60" s="19" t="s">
        <v>55</v>
      </c>
      <c r="F60" s="25">
        <v>1</v>
      </c>
      <c r="G60" s="61" t="s">
        <v>56</v>
      </c>
      <c r="H60" s="14" t="s">
        <v>57</v>
      </c>
      <c r="I60" s="14" t="s">
        <v>57</v>
      </c>
      <c r="J60" s="19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26">
        <v>0</v>
      </c>
      <c r="P60" s="26">
        <f>O60*1.2</f>
        <v>0</v>
      </c>
      <c r="Q60" s="26">
        <f>P60*(12-3)/12</f>
        <v>0</v>
      </c>
      <c r="R60" s="26">
        <f>P60-Q60</f>
        <v>0</v>
      </c>
      <c r="S60" s="26" t="s">
        <v>123</v>
      </c>
      <c r="T60" s="26" t="s">
        <v>123</v>
      </c>
      <c r="U60" s="61" t="s">
        <v>136</v>
      </c>
      <c r="V60" s="61" t="s">
        <v>53</v>
      </c>
      <c r="W60" s="61" t="s">
        <v>126</v>
      </c>
      <c r="X60" s="28">
        <v>44255</v>
      </c>
      <c r="Y60" s="28">
        <v>44286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61" t="s">
        <v>56</v>
      </c>
      <c r="AE60" s="14" t="s">
        <v>121</v>
      </c>
      <c r="AF60" s="14">
        <v>876</v>
      </c>
      <c r="AG60" s="14" t="s">
        <v>122</v>
      </c>
      <c r="AH60" s="14">
        <v>1</v>
      </c>
      <c r="AI60" s="63">
        <v>45000000000</v>
      </c>
      <c r="AJ60" s="59" t="s">
        <v>71</v>
      </c>
      <c r="AK60" s="64" t="s">
        <v>74</v>
      </c>
      <c r="AL60" s="64" t="s">
        <v>87</v>
      </c>
      <c r="AM60" s="64" t="s">
        <v>185</v>
      </c>
      <c r="AN60" s="64" t="s">
        <v>186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</row>
    <row r="61" spans="1:50" s="67" customFormat="1" ht="51" x14ac:dyDescent="0.25">
      <c r="A61" s="25">
        <v>7</v>
      </c>
      <c r="B61" s="25">
        <v>89</v>
      </c>
      <c r="C61" s="25" t="s">
        <v>53</v>
      </c>
      <c r="D61" s="61" t="s">
        <v>113</v>
      </c>
      <c r="E61" s="25" t="s">
        <v>88</v>
      </c>
      <c r="F61" s="25">
        <v>1</v>
      </c>
      <c r="G61" s="14" t="s">
        <v>89</v>
      </c>
      <c r="H61" s="14" t="s">
        <v>90</v>
      </c>
      <c r="I61" s="14" t="s">
        <v>91</v>
      </c>
      <c r="J61" s="23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68">
        <v>0</v>
      </c>
      <c r="P61" s="68">
        <f>O61*1.2</f>
        <v>0</v>
      </c>
      <c r="Q61" s="26">
        <f t="shared" ref="Q61" si="10">P61*(12-5)/12</f>
        <v>0</v>
      </c>
      <c r="R61" s="26">
        <f t="shared" ref="R61:R62" si="11">P61-Q61</f>
        <v>0</v>
      </c>
      <c r="S61" s="26" t="s">
        <v>123</v>
      </c>
      <c r="T61" s="26" t="s">
        <v>123</v>
      </c>
      <c r="U61" s="61" t="s">
        <v>136</v>
      </c>
      <c r="V61" s="61" t="s">
        <v>53</v>
      </c>
      <c r="W61" s="61" t="s">
        <v>126</v>
      </c>
      <c r="X61" s="62" t="s">
        <v>87</v>
      </c>
      <c r="Y61" s="62" t="s">
        <v>85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14" t="s">
        <v>89</v>
      </c>
      <c r="AE61" s="14" t="s">
        <v>121</v>
      </c>
      <c r="AF61" s="14">
        <v>876</v>
      </c>
      <c r="AG61" s="14" t="s">
        <v>122</v>
      </c>
      <c r="AH61" s="14">
        <v>1</v>
      </c>
      <c r="AI61" s="63">
        <v>45000000000</v>
      </c>
      <c r="AJ61" s="14" t="s">
        <v>71</v>
      </c>
      <c r="AK61" s="62" t="s">
        <v>85</v>
      </c>
      <c r="AL61" s="62" t="s">
        <v>85</v>
      </c>
      <c r="AM61" s="62" t="s">
        <v>187</v>
      </c>
      <c r="AN61" s="64" t="s">
        <v>186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</row>
    <row r="62" spans="1:50" s="67" customFormat="1" ht="51" x14ac:dyDescent="0.25">
      <c r="A62" s="25">
        <v>7</v>
      </c>
      <c r="B62" s="25">
        <v>90</v>
      </c>
      <c r="C62" s="25" t="s">
        <v>53</v>
      </c>
      <c r="D62" s="61" t="s">
        <v>113</v>
      </c>
      <c r="E62" s="25" t="s">
        <v>96</v>
      </c>
      <c r="F62" s="25">
        <v>1</v>
      </c>
      <c r="G62" s="14" t="s">
        <v>111</v>
      </c>
      <c r="H62" s="14" t="s">
        <v>112</v>
      </c>
      <c r="I62" s="14" t="s">
        <v>139</v>
      </c>
      <c r="J62" s="23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68">
        <v>0</v>
      </c>
      <c r="P62" s="68">
        <f t="shared" ref="P62:P63" si="12">O62*1.2</f>
        <v>0</v>
      </c>
      <c r="Q62" s="26">
        <f t="shared" ref="Q62" si="13">P62*(12-3)/12</f>
        <v>0</v>
      </c>
      <c r="R62" s="26">
        <f t="shared" si="11"/>
        <v>0</v>
      </c>
      <c r="S62" s="26" t="s">
        <v>123</v>
      </c>
      <c r="T62" s="26" t="s">
        <v>123</v>
      </c>
      <c r="U62" s="61" t="s">
        <v>136</v>
      </c>
      <c r="V62" s="61" t="s">
        <v>53</v>
      </c>
      <c r="W62" s="61" t="s">
        <v>126</v>
      </c>
      <c r="X62" s="27">
        <v>44286</v>
      </c>
      <c r="Y62" s="62" t="s">
        <v>87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14" t="s">
        <v>111</v>
      </c>
      <c r="AE62" s="14" t="s">
        <v>121</v>
      </c>
      <c r="AF62" s="14">
        <v>876</v>
      </c>
      <c r="AG62" s="14" t="s">
        <v>122</v>
      </c>
      <c r="AH62" s="14">
        <v>1</v>
      </c>
      <c r="AI62" s="63">
        <v>45000000000</v>
      </c>
      <c r="AJ62" s="14" t="s">
        <v>71</v>
      </c>
      <c r="AK62" s="62" t="s">
        <v>87</v>
      </c>
      <c r="AL62" s="62" t="s">
        <v>87</v>
      </c>
      <c r="AM62" s="62" t="s">
        <v>188</v>
      </c>
      <c r="AN62" s="64" t="s">
        <v>186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</row>
    <row r="63" spans="1:50" s="67" customFormat="1" ht="51" x14ac:dyDescent="0.25">
      <c r="A63" s="25">
        <v>7</v>
      </c>
      <c r="B63" s="25">
        <v>91</v>
      </c>
      <c r="C63" s="25" t="s">
        <v>53</v>
      </c>
      <c r="D63" s="61" t="s">
        <v>113</v>
      </c>
      <c r="E63" s="25" t="s">
        <v>96</v>
      </c>
      <c r="F63" s="25">
        <v>1</v>
      </c>
      <c r="G63" s="14" t="s">
        <v>107</v>
      </c>
      <c r="H63" s="14" t="s">
        <v>108</v>
      </c>
      <c r="I63" s="14" t="s">
        <v>108</v>
      </c>
      <c r="J63" s="23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68">
        <v>0</v>
      </c>
      <c r="P63" s="68">
        <f t="shared" si="12"/>
        <v>0</v>
      </c>
      <c r="Q63" s="26" t="s">
        <v>123</v>
      </c>
      <c r="R63" s="26">
        <v>0</v>
      </c>
      <c r="S63" s="26" t="s">
        <v>123</v>
      </c>
      <c r="T63" s="26" t="s">
        <v>123</v>
      </c>
      <c r="U63" s="61" t="s">
        <v>136</v>
      </c>
      <c r="V63" s="61" t="s">
        <v>53</v>
      </c>
      <c r="W63" s="61" t="s">
        <v>126</v>
      </c>
      <c r="X63" s="62" t="s">
        <v>76</v>
      </c>
      <c r="Y63" s="62" t="s">
        <v>137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14" t="s">
        <v>107</v>
      </c>
      <c r="AE63" s="14" t="s">
        <v>121</v>
      </c>
      <c r="AF63" s="14">
        <v>876</v>
      </c>
      <c r="AG63" s="14" t="s">
        <v>122</v>
      </c>
      <c r="AH63" s="14">
        <v>1</v>
      </c>
      <c r="AI63" s="63">
        <v>45000000000</v>
      </c>
      <c r="AJ63" s="14" t="s">
        <v>71</v>
      </c>
      <c r="AK63" s="62" t="s">
        <v>137</v>
      </c>
      <c r="AL63" s="62" t="s">
        <v>137</v>
      </c>
      <c r="AM63" s="62" t="s">
        <v>189</v>
      </c>
      <c r="AN63" s="64" t="s">
        <v>186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</row>
    <row r="64" spans="1:50" x14ac:dyDescent="0.25">
      <c r="A64" s="46" t="s">
        <v>190</v>
      </c>
      <c r="B64" s="56"/>
      <c r="C64" s="47"/>
      <c r="D64" s="47"/>
      <c r="E64" s="48"/>
      <c r="F64" s="49"/>
      <c r="G64" s="47"/>
      <c r="H64" s="47"/>
      <c r="I64" s="47"/>
      <c r="J64" s="47"/>
      <c r="K64" s="50"/>
      <c r="L64" s="51"/>
      <c r="M64" s="51"/>
      <c r="N64" s="47"/>
      <c r="O64" s="47"/>
      <c r="P64" s="52"/>
      <c r="Q64" s="47"/>
      <c r="R64" s="47"/>
      <c r="S64" s="47"/>
      <c r="T64" s="47"/>
      <c r="U64" s="47"/>
      <c r="V64" s="52"/>
      <c r="W64" s="47"/>
      <c r="X64" s="80"/>
      <c r="Y64" s="47"/>
      <c r="Z64" s="47"/>
      <c r="AA64" s="47"/>
      <c r="AB64" s="52"/>
      <c r="AC64" s="47"/>
      <c r="AD64" s="47"/>
      <c r="AE64" s="47"/>
      <c r="AF64" s="47"/>
      <c r="AG64" s="47"/>
      <c r="AH64" s="52"/>
      <c r="AI64" s="47"/>
      <c r="AJ64" s="47"/>
      <c r="AK64" s="47"/>
      <c r="AL64" s="47"/>
      <c r="AM64" s="47"/>
      <c r="AN64" s="52"/>
      <c r="AO64" s="47"/>
      <c r="AP64" s="47"/>
      <c r="AQ64" s="47"/>
      <c r="AR64" s="47"/>
      <c r="AS64" s="47"/>
      <c r="AT64" s="52"/>
      <c r="AU64" s="47"/>
      <c r="AV64" s="47"/>
      <c r="AW64" s="47"/>
      <c r="AX64" s="53"/>
    </row>
    <row r="65" spans="1:50" s="67" customFormat="1" ht="102" x14ac:dyDescent="0.25">
      <c r="A65" s="19">
        <v>4</v>
      </c>
      <c r="B65" s="58">
        <v>92</v>
      </c>
      <c r="C65" s="25" t="s">
        <v>53</v>
      </c>
      <c r="D65" s="59" t="s">
        <v>54</v>
      </c>
      <c r="E65" s="19" t="s">
        <v>55</v>
      </c>
      <c r="F65" s="25">
        <v>1</v>
      </c>
      <c r="G65" s="61" t="s">
        <v>56</v>
      </c>
      <c r="H65" s="14" t="s">
        <v>57</v>
      </c>
      <c r="I65" s="14" t="s">
        <v>57</v>
      </c>
      <c r="J65" s="19">
        <v>2</v>
      </c>
      <c r="K65" s="25" t="s">
        <v>123</v>
      </c>
      <c r="L65" s="25" t="s">
        <v>58</v>
      </c>
      <c r="M65" s="25" t="s">
        <v>92</v>
      </c>
      <c r="N65" s="25" t="s">
        <v>59</v>
      </c>
      <c r="O65" s="26">
        <v>0</v>
      </c>
      <c r="P65" s="26">
        <f>O65*1.2</f>
        <v>0</v>
      </c>
      <c r="Q65" s="26">
        <f>P65*(12-3)/12</f>
        <v>0</v>
      </c>
      <c r="R65" s="26">
        <f>P65-Q65</f>
        <v>0</v>
      </c>
      <c r="S65" s="26" t="s">
        <v>123</v>
      </c>
      <c r="T65" s="26" t="s">
        <v>123</v>
      </c>
      <c r="U65" s="61" t="s">
        <v>136</v>
      </c>
      <c r="V65" s="61" t="s">
        <v>53</v>
      </c>
      <c r="W65" s="61" t="s">
        <v>126</v>
      </c>
      <c r="X65" s="28">
        <v>44620</v>
      </c>
      <c r="Y65" s="28">
        <v>44651</v>
      </c>
      <c r="Z65" s="26" t="s">
        <v>123</v>
      </c>
      <c r="AA65" s="26" t="s">
        <v>123</v>
      </c>
      <c r="AB65" s="26" t="s">
        <v>123</v>
      </c>
      <c r="AC65" s="26" t="s">
        <v>123</v>
      </c>
      <c r="AD65" s="61" t="s">
        <v>56</v>
      </c>
      <c r="AE65" s="14" t="s">
        <v>121</v>
      </c>
      <c r="AF65" s="14">
        <v>876</v>
      </c>
      <c r="AG65" s="14" t="s">
        <v>122</v>
      </c>
      <c r="AH65" s="14">
        <v>1</v>
      </c>
      <c r="AI65" s="63">
        <v>45000000000</v>
      </c>
      <c r="AJ65" s="59" t="s">
        <v>71</v>
      </c>
      <c r="AK65" s="64" t="s">
        <v>185</v>
      </c>
      <c r="AL65" s="64" t="s">
        <v>188</v>
      </c>
      <c r="AM65" s="64" t="s">
        <v>191</v>
      </c>
      <c r="AN65" s="64" t="s">
        <v>192</v>
      </c>
      <c r="AO65" s="26" t="s">
        <v>123</v>
      </c>
      <c r="AP65" s="26" t="s">
        <v>123</v>
      </c>
      <c r="AQ65" s="26" t="s">
        <v>123</v>
      </c>
      <c r="AR65" s="26" t="s">
        <v>123</v>
      </c>
      <c r="AS65" s="26" t="s">
        <v>123</v>
      </c>
      <c r="AT65" s="26" t="s">
        <v>123</v>
      </c>
      <c r="AU65" s="26" t="s">
        <v>123</v>
      </c>
      <c r="AV65" s="26" t="s">
        <v>123</v>
      </c>
      <c r="AW65" s="26" t="s">
        <v>123</v>
      </c>
      <c r="AX65" s="26" t="s">
        <v>123</v>
      </c>
    </row>
    <row r="66" spans="1:50" s="67" customFormat="1" ht="51" x14ac:dyDescent="0.25">
      <c r="A66" s="25">
        <v>7</v>
      </c>
      <c r="B66" s="25">
        <v>93</v>
      </c>
      <c r="C66" s="25" t="s">
        <v>53</v>
      </c>
      <c r="D66" s="61" t="s">
        <v>113</v>
      </c>
      <c r="E66" s="25" t="s">
        <v>88</v>
      </c>
      <c r="F66" s="25">
        <v>1</v>
      </c>
      <c r="G66" s="14" t="s">
        <v>89</v>
      </c>
      <c r="H66" s="14" t="s">
        <v>90</v>
      </c>
      <c r="I66" s="14" t="s">
        <v>91</v>
      </c>
      <c r="J66" s="23">
        <v>2</v>
      </c>
      <c r="K66" s="25" t="s">
        <v>123</v>
      </c>
      <c r="L66" s="25" t="s">
        <v>58</v>
      </c>
      <c r="M66" s="25" t="s">
        <v>92</v>
      </c>
      <c r="N66" s="25" t="s">
        <v>59</v>
      </c>
      <c r="O66" s="68">
        <v>0</v>
      </c>
      <c r="P66" s="68">
        <f>O66*1.2</f>
        <v>0</v>
      </c>
      <c r="Q66" s="26">
        <f t="shared" ref="Q66" si="14">P66*(12-5)/12</f>
        <v>0</v>
      </c>
      <c r="R66" s="26">
        <f>P66-Q66</f>
        <v>0</v>
      </c>
      <c r="S66" s="26" t="s">
        <v>123</v>
      </c>
      <c r="T66" s="26" t="s">
        <v>123</v>
      </c>
      <c r="U66" s="61" t="s">
        <v>136</v>
      </c>
      <c r="V66" s="61" t="s">
        <v>53</v>
      </c>
      <c r="W66" s="61" t="s">
        <v>126</v>
      </c>
      <c r="X66" s="62" t="s">
        <v>188</v>
      </c>
      <c r="Y66" s="62" t="s">
        <v>187</v>
      </c>
      <c r="Z66" s="26" t="s">
        <v>123</v>
      </c>
      <c r="AA66" s="26" t="s">
        <v>123</v>
      </c>
      <c r="AB66" s="26" t="s">
        <v>123</v>
      </c>
      <c r="AC66" s="26" t="s">
        <v>123</v>
      </c>
      <c r="AD66" s="14" t="s">
        <v>89</v>
      </c>
      <c r="AE66" s="14" t="s">
        <v>121</v>
      </c>
      <c r="AF66" s="14">
        <v>876</v>
      </c>
      <c r="AG66" s="14" t="s">
        <v>122</v>
      </c>
      <c r="AH66" s="14">
        <v>1</v>
      </c>
      <c r="AI66" s="63">
        <v>45000000000</v>
      </c>
      <c r="AJ66" s="14" t="s">
        <v>71</v>
      </c>
      <c r="AK66" s="62" t="s">
        <v>187</v>
      </c>
      <c r="AL66" s="62" t="s">
        <v>187</v>
      </c>
      <c r="AM66" s="62" t="s">
        <v>193</v>
      </c>
      <c r="AN66" s="64" t="s">
        <v>192</v>
      </c>
      <c r="AO66" s="26" t="s">
        <v>123</v>
      </c>
      <c r="AP66" s="26" t="s">
        <v>123</v>
      </c>
      <c r="AQ66" s="26" t="s">
        <v>123</v>
      </c>
      <c r="AR66" s="26" t="s">
        <v>123</v>
      </c>
      <c r="AS66" s="26" t="s">
        <v>123</v>
      </c>
      <c r="AT66" s="26" t="s">
        <v>123</v>
      </c>
      <c r="AU66" s="26" t="s">
        <v>123</v>
      </c>
      <c r="AV66" s="26" t="s">
        <v>123</v>
      </c>
      <c r="AW66" s="26" t="s">
        <v>123</v>
      </c>
      <c r="AX66" s="26" t="s">
        <v>123</v>
      </c>
    </row>
    <row r="67" spans="1:50" s="67" customFormat="1" ht="51" x14ac:dyDescent="0.25">
      <c r="A67" s="25">
        <v>7</v>
      </c>
      <c r="B67" s="25">
        <v>94</v>
      </c>
      <c r="C67" s="25" t="s">
        <v>53</v>
      </c>
      <c r="D67" s="61" t="s">
        <v>113</v>
      </c>
      <c r="E67" s="25" t="s">
        <v>96</v>
      </c>
      <c r="F67" s="25">
        <v>1</v>
      </c>
      <c r="G67" s="14" t="s">
        <v>111</v>
      </c>
      <c r="H67" s="14" t="s">
        <v>112</v>
      </c>
      <c r="I67" s="14" t="s">
        <v>139</v>
      </c>
      <c r="J67" s="23">
        <v>2</v>
      </c>
      <c r="K67" s="25" t="s">
        <v>123</v>
      </c>
      <c r="L67" s="25" t="s">
        <v>58</v>
      </c>
      <c r="M67" s="25" t="s">
        <v>92</v>
      </c>
      <c r="N67" s="25" t="s">
        <v>59</v>
      </c>
      <c r="O67" s="68">
        <v>0</v>
      </c>
      <c r="P67" s="68">
        <f t="shared" ref="P67:P68" si="15">O67*1.2</f>
        <v>0</v>
      </c>
      <c r="Q67" s="26">
        <f t="shared" ref="Q67" si="16">P67*(12-3)/12</f>
        <v>0</v>
      </c>
      <c r="R67" s="26">
        <f t="shared" ref="R67" si="17">P67-Q67</f>
        <v>0</v>
      </c>
      <c r="S67" s="26" t="s">
        <v>123</v>
      </c>
      <c r="T67" s="26" t="s">
        <v>123</v>
      </c>
      <c r="U67" s="61" t="s">
        <v>136</v>
      </c>
      <c r="V67" s="61" t="s">
        <v>53</v>
      </c>
      <c r="W67" s="61" t="s">
        <v>126</v>
      </c>
      <c r="X67" s="27">
        <v>44651</v>
      </c>
      <c r="Y67" s="62" t="s">
        <v>188</v>
      </c>
      <c r="Z67" s="26" t="s">
        <v>123</v>
      </c>
      <c r="AA67" s="26" t="s">
        <v>123</v>
      </c>
      <c r="AB67" s="26" t="s">
        <v>123</v>
      </c>
      <c r="AC67" s="26" t="s">
        <v>123</v>
      </c>
      <c r="AD67" s="14" t="s">
        <v>111</v>
      </c>
      <c r="AE67" s="14" t="s">
        <v>121</v>
      </c>
      <c r="AF67" s="14">
        <v>876</v>
      </c>
      <c r="AG67" s="14" t="s">
        <v>122</v>
      </c>
      <c r="AH67" s="14">
        <v>1</v>
      </c>
      <c r="AI67" s="63">
        <v>45000000000</v>
      </c>
      <c r="AJ67" s="14" t="s">
        <v>71</v>
      </c>
      <c r="AK67" s="62" t="s">
        <v>188</v>
      </c>
      <c r="AL67" s="62" t="s">
        <v>188</v>
      </c>
      <c r="AM67" s="62" t="s">
        <v>194</v>
      </c>
      <c r="AN67" s="64" t="s">
        <v>192</v>
      </c>
      <c r="AO67" s="26" t="s">
        <v>123</v>
      </c>
      <c r="AP67" s="26" t="s">
        <v>123</v>
      </c>
      <c r="AQ67" s="26" t="s">
        <v>123</v>
      </c>
      <c r="AR67" s="26" t="s">
        <v>123</v>
      </c>
      <c r="AS67" s="26" t="s">
        <v>123</v>
      </c>
      <c r="AT67" s="26" t="s">
        <v>123</v>
      </c>
      <c r="AU67" s="26" t="s">
        <v>123</v>
      </c>
      <c r="AV67" s="26" t="s">
        <v>123</v>
      </c>
      <c r="AW67" s="26" t="s">
        <v>123</v>
      </c>
      <c r="AX67" s="26" t="s">
        <v>123</v>
      </c>
    </row>
    <row r="68" spans="1:50" s="67" customFormat="1" ht="51" x14ac:dyDescent="0.25">
      <c r="A68" s="25">
        <v>7</v>
      </c>
      <c r="B68" s="25">
        <v>95</v>
      </c>
      <c r="C68" s="25" t="s">
        <v>53</v>
      </c>
      <c r="D68" s="61" t="s">
        <v>113</v>
      </c>
      <c r="E68" s="25" t="s">
        <v>96</v>
      </c>
      <c r="F68" s="25">
        <v>1</v>
      </c>
      <c r="G68" s="14" t="s">
        <v>107</v>
      </c>
      <c r="H68" s="14" t="s">
        <v>108</v>
      </c>
      <c r="I68" s="14" t="s">
        <v>108</v>
      </c>
      <c r="J68" s="23">
        <v>2</v>
      </c>
      <c r="K68" s="25" t="s">
        <v>123</v>
      </c>
      <c r="L68" s="25" t="s">
        <v>58</v>
      </c>
      <c r="M68" s="25" t="s">
        <v>92</v>
      </c>
      <c r="N68" s="25" t="s">
        <v>59</v>
      </c>
      <c r="O68" s="68">
        <v>0</v>
      </c>
      <c r="P68" s="68">
        <f t="shared" si="15"/>
        <v>0</v>
      </c>
      <c r="Q68" s="26" t="s">
        <v>123</v>
      </c>
      <c r="R68" s="26">
        <v>0</v>
      </c>
      <c r="S68" s="26" t="s">
        <v>123</v>
      </c>
      <c r="T68" s="26" t="s">
        <v>123</v>
      </c>
      <c r="U68" s="61" t="s">
        <v>136</v>
      </c>
      <c r="V68" s="61" t="s">
        <v>53</v>
      </c>
      <c r="W68" s="61" t="s">
        <v>126</v>
      </c>
      <c r="X68" s="62" t="s">
        <v>195</v>
      </c>
      <c r="Y68" s="62" t="s">
        <v>189</v>
      </c>
      <c r="Z68" s="26" t="s">
        <v>123</v>
      </c>
      <c r="AA68" s="26" t="s">
        <v>123</v>
      </c>
      <c r="AB68" s="26" t="s">
        <v>123</v>
      </c>
      <c r="AC68" s="26" t="s">
        <v>123</v>
      </c>
      <c r="AD68" s="14" t="s">
        <v>107</v>
      </c>
      <c r="AE68" s="14" t="s">
        <v>121</v>
      </c>
      <c r="AF68" s="14">
        <v>876</v>
      </c>
      <c r="AG68" s="14" t="s">
        <v>122</v>
      </c>
      <c r="AH68" s="14">
        <v>1</v>
      </c>
      <c r="AI68" s="63">
        <v>45000000000</v>
      </c>
      <c r="AJ68" s="14" t="s">
        <v>71</v>
      </c>
      <c r="AK68" s="62" t="s">
        <v>189</v>
      </c>
      <c r="AL68" s="62" t="s">
        <v>189</v>
      </c>
      <c r="AM68" s="62" t="s">
        <v>196</v>
      </c>
      <c r="AN68" s="64" t="s">
        <v>192</v>
      </c>
      <c r="AO68" s="26" t="s">
        <v>123</v>
      </c>
      <c r="AP68" s="26" t="s">
        <v>123</v>
      </c>
      <c r="AQ68" s="26" t="s">
        <v>123</v>
      </c>
      <c r="AR68" s="26" t="s">
        <v>123</v>
      </c>
      <c r="AS68" s="26" t="s">
        <v>123</v>
      </c>
      <c r="AT68" s="26" t="s">
        <v>123</v>
      </c>
      <c r="AU68" s="26" t="s">
        <v>123</v>
      </c>
      <c r="AV68" s="26" t="s">
        <v>123</v>
      </c>
      <c r="AW68" s="26" t="s">
        <v>123</v>
      </c>
      <c r="AX68" s="26" t="s">
        <v>123</v>
      </c>
    </row>
    <row r="69" spans="1:50" x14ac:dyDescent="0.25">
      <c r="P69" s="44"/>
    </row>
    <row r="77" spans="1:50" x14ac:dyDescent="0.25">
      <c r="G77" s="45"/>
      <c r="H77" s="1"/>
    </row>
    <row r="78" spans="1:50" x14ac:dyDescent="0.25">
      <c r="G78" s="45"/>
      <c r="H78" s="1"/>
    </row>
    <row r="79" spans="1:50" x14ac:dyDescent="0.25">
      <c r="H79" s="1"/>
    </row>
    <row r="82" spans="8:8" x14ac:dyDescent="0.25">
      <c r="H82" s="1"/>
    </row>
    <row r="83" spans="8:8" x14ac:dyDescent="0.25">
      <c r="H83" s="1"/>
    </row>
  </sheetData>
  <sheetProtection formatCells="0" formatColumns="0" formatRows="0" insertRows="0" deleteRows="0" sort="0" autoFilter="0"/>
  <autoFilter ref="A15:AX70"/>
  <mergeCells count="65">
    <mergeCell ref="A8:D8"/>
    <mergeCell ref="E8:F8"/>
    <mergeCell ref="A9:D9"/>
    <mergeCell ref="E9:F9"/>
    <mergeCell ref="A11:S11"/>
    <mergeCell ref="A5:D5"/>
    <mergeCell ref="E5:F5"/>
    <mergeCell ref="A6:D6"/>
    <mergeCell ref="E6:F6"/>
    <mergeCell ref="A7:D7"/>
    <mergeCell ref="E7:F7"/>
    <mergeCell ref="A2:D2"/>
    <mergeCell ref="A3:D3"/>
    <mergeCell ref="E3:F3"/>
    <mergeCell ref="A4:D4"/>
    <mergeCell ref="E4:F4"/>
    <mergeCell ref="AS13:AS14"/>
    <mergeCell ref="AT13:AT14"/>
    <mergeCell ref="AU13:AU14"/>
    <mergeCell ref="AV13:AV14"/>
    <mergeCell ref="AW13:AW14"/>
    <mergeCell ref="AK13:AK14"/>
    <mergeCell ref="AL13:AL14"/>
    <mergeCell ref="AM13:AM14"/>
    <mergeCell ref="AP13:AP14"/>
    <mergeCell ref="AQ13:AQ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M12:M14"/>
    <mergeCell ref="G12:G14"/>
    <mergeCell ref="H12:H14"/>
    <mergeCell ref="I12:I14"/>
    <mergeCell ref="J12:J14"/>
    <mergeCell ref="K12:K14"/>
    <mergeCell ref="L12:L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A12:A14"/>
    <mergeCell ref="B12:B14"/>
    <mergeCell ref="C12:D12"/>
    <mergeCell ref="E12:E14"/>
    <mergeCell ref="F12:F14"/>
    <mergeCell ref="C13:C14"/>
    <mergeCell ref="D13:D14"/>
  </mergeCells>
  <conditionalFormatting sqref="J16:J21">
    <cfRule type="expression" dxfId="11" priority="11">
      <formula>J16=IFERROR(VLOOKUP(I16,#REF!,1,FALSE),"2_Только субъекты МСП")</formula>
    </cfRule>
    <cfRule type="expression" dxfId="10" priority="12">
      <formula>J16&lt;&gt;IF(I16=VLOOKUP(I16,#REF!,1,FALSE),"2_Только субъекты МСП")</formula>
    </cfRule>
  </conditionalFormatting>
  <conditionalFormatting sqref="J34:J42">
    <cfRule type="expression" dxfId="9" priority="9">
      <formula>J34=IFERROR(VLOOKUP(I34,#REF!,1,FALSE),"2_Только субъекты МСП")</formula>
    </cfRule>
    <cfRule type="expression" dxfId="8" priority="10">
      <formula>J34&lt;&gt;IF(I34=VLOOKUP(I34,#REF!,1,FALSE),"2_Только субъекты МСП")</formula>
    </cfRule>
  </conditionalFormatting>
  <conditionalFormatting sqref="J44">
    <cfRule type="expression" dxfId="7" priority="5">
      <formula>J44=IFERROR(VLOOKUP(I44,#REF!,1,FALSE),"2_Только субъекты МСП")</formula>
    </cfRule>
    <cfRule type="expression" dxfId="6" priority="6">
      <formula>J44&lt;&gt;IF(I44=VLOOKUP(I44,#REF!,1,FALSE),"2_Только субъекты МСП")</formula>
    </cfRule>
  </conditionalFormatting>
  <conditionalFormatting sqref="J43">
    <cfRule type="expression" dxfId="5" priority="7">
      <formula>J43=IFERROR(VLOOKUP(I43,#REF!,1,FALSE),"2_Только субъекты МСП")</formula>
    </cfRule>
    <cfRule type="expression" dxfId="4" priority="8">
      <formula>J43&lt;&gt;IF(I43=VLOOKUP(I43,#REF!,1,FALSE),"2_Только субъекты МСП")</formula>
    </cfRule>
  </conditionalFormatting>
  <conditionalFormatting sqref="J65">
    <cfRule type="expression" dxfId="3" priority="1">
      <formula>J65=IFERROR(VLOOKUP(I65,#REF!,1,FALSE),"2_Только субъекты МСП")</formula>
    </cfRule>
    <cfRule type="expression" dxfId="2" priority="2">
      <formula>J65&lt;&gt;IF(I65=VLOOKUP(I65,#REF!,1,FALSE),"2_Только субъекты МСП")</formula>
    </cfRule>
  </conditionalFormatting>
  <conditionalFormatting sqref="J60">
    <cfRule type="expression" dxfId="1" priority="3">
      <formula>J60=IFERROR(VLOOKUP(I60,#REF!,1,FALSE),"2_Только субъекты МСП")</formula>
    </cfRule>
    <cfRule type="expression" dxfId="0" priority="4">
      <formula>J60&lt;&gt;IF(I60=VLOOKUP(I60,#REF!,1,FALSE),"2_Только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75" fitToHeight="0" orientation="portrait" r:id="rId2"/>
  <ignoredErrors>
    <ignoredError sqref="AN31 AB30:AC30 AB24:AC24 AC22 AC19 AC20 AC21 AC26 AC25" numberStoredAsText="1"/>
    <ignoredError sqref="P58 O45:O54 P44 Q53:R53 R56:R57 Q57 S57 O55:O57" unlockedFormula="1"/>
    <ignoredError sqref="Q33" formula="1"/>
    <ignoredError sqref="Q56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2020-01-20T12:39:35Z</dcterms:modified>
</cp:coreProperties>
</file>